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Jan\Documents\60\9-08 2017 do 15-7-2018\9-Jihlava\2018\Příprava PD\PD\F Soupis prací a dodávek\"/>
    </mc:Choice>
  </mc:AlternateContent>
  <xr:revisionPtr revIDLastSave="0" documentId="8_{E5171871-1DCA-4088-A583-5EFC4992DB8E}" xr6:coauthVersionLast="36" xr6:coauthVersionMax="36" xr10:uidLastSave="{00000000-0000-0000-0000-000000000000}"/>
  <bookViews>
    <workbookView xWindow="0" yWindow="0" windowWidth="30720" windowHeight="12852" xr2:uid="{00000000-000D-0000-FFFF-FFFF00000000}"/>
  </bookViews>
  <sheets>
    <sheet name="D.1.4.3 - Elektroinstalace" sheetId="6" r:id="rId1"/>
    <sheet name="Pokyny pro vyplnění" sheetId="7" r:id="rId2"/>
  </sheets>
  <definedNames>
    <definedName name="_xlnm._FilterDatabase" localSheetId="0" hidden="1">'D.1.4.3 - Elektroinstalace'!$C$80:$K$205</definedName>
    <definedName name="_xlnm.Print_Titles" localSheetId="0">'D.1.4.3 - Elektroinstalace'!$80:$80</definedName>
    <definedName name="_xlnm.Print_Area" localSheetId="0">'D.1.4.3 - Elektroinstalace'!$C$4:$J$36,'D.1.4.3 - Elektroinstalace'!$C$42:$J$62,'D.1.4.3 - Elektroinstalace'!$C$68:$K$205</definedName>
    <definedName name="_xlnm.Print_Area" localSheetId="1">'Pokyny pro vyplnění'!$B$2:$K$69,'Pokyny pro vyplnění'!$B$72:$K$116,'Pokyny pro vyplnění'!$B$119:$K$188,'Pokyny pro vyplnění'!$B$196:$K$216</definedName>
  </definedNames>
  <calcPr calcId="162913"/>
</workbook>
</file>

<file path=xl/calcChain.xml><?xml version="1.0" encoding="utf-8"?>
<calcChain xmlns="http://schemas.openxmlformats.org/spreadsheetml/2006/main">
  <c r="BI205" i="6" l="1"/>
  <c r="BH205" i="6"/>
  <c r="BG205" i="6"/>
  <c r="BF205" i="6"/>
  <c r="T205" i="6"/>
  <c r="R205" i="6"/>
  <c r="P205" i="6"/>
  <c r="BK205" i="6"/>
  <c r="J205" i="6"/>
  <c r="BE205" i="6" s="1"/>
  <c r="BI204" i="6"/>
  <c r="BH204" i="6"/>
  <c r="BG204" i="6"/>
  <c r="BF204" i="6"/>
  <c r="T204" i="6"/>
  <c r="R204" i="6"/>
  <c r="P204" i="6"/>
  <c r="BK204" i="6"/>
  <c r="J204" i="6"/>
  <c r="BE204" i="6"/>
  <c r="BI203" i="6"/>
  <c r="BH203" i="6"/>
  <c r="BG203" i="6"/>
  <c r="BF203" i="6"/>
  <c r="T203" i="6"/>
  <c r="R203" i="6"/>
  <c r="P203" i="6"/>
  <c r="P202" i="6"/>
  <c r="BK203" i="6"/>
  <c r="J203" i="6"/>
  <c r="BE203" i="6" s="1"/>
  <c r="BI201" i="6"/>
  <c r="BH201" i="6"/>
  <c r="BG201" i="6"/>
  <c r="BF201" i="6"/>
  <c r="T201" i="6"/>
  <c r="R201" i="6"/>
  <c r="P201" i="6"/>
  <c r="BK201" i="6"/>
  <c r="J201" i="6"/>
  <c r="BE201" i="6"/>
  <c r="BI200" i="6"/>
  <c r="BH200" i="6"/>
  <c r="BG200" i="6"/>
  <c r="BF200" i="6"/>
  <c r="T200" i="6"/>
  <c r="R200" i="6"/>
  <c r="P200" i="6"/>
  <c r="BK200" i="6"/>
  <c r="J200" i="6"/>
  <c r="BE200" i="6" s="1"/>
  <c r="BI199" i="6"/>
  <c r="BH199" i="6"/>
  <c r="BG199" i="6"/>
  <c r="BF199" i="6"/>
  <c r="T199" i="6"/>
  <c r="R199" i="6"/>
  <c r="P199" i="6"/>
  <c r="BK199" i="6"/>
  <c r="J199" i="6"/>
  <c r="BE199" i="6"/>
  <c r="BI198" i="6"/>
  <c r="BH198" i="6"/>
  <c r="BG198" i="6"/>
  <c r="BF198" i="6"/>
  <c r="T198" i="6"/>
  <c r="R198" i="6"/>
  <c r="P198" i="6"/>
  <c r="BK198" i="6"/>
  <c r="J198" i="6"/>
  <c r="BE198" i="6"/>
  <c r="BI197" i="6"/>
  <c r="BH197" i="6"/>
  <c r="BG197" i="6"/>
  <c r="BF197" i="6"/>
  <c r="T197" i="6"/>
  <c r="R197" i="6"/>
  <c r="P197" i="6"/>
  <c r="BK197" i="6"/>
  <c r="J197" i="6"/>
  <c r="BE197" i="6"/>
  <c r="BI196" i="6"/>
  <c r="BH196" i="6"/>
  <c r="BG196" i="6"/>
  <c r="BF196" i="6"/>
  <c r="T196" i="6"/>
  <c r="R196" i="6"/>
  <c r="P196" i="6"/>
  <c r="BK196" i="6"/>
  <c r="J196" i="6"/>
  <c r="BE196" i="6"/>
  <c r="BI195" i="6"/>
  <c r="BH195" i="6"/>
  <c r="BG195" i="6"/>
  <c r="BF195" i="6"/>
  <c r="T195" i="6"/>
  <c r="R195" i="6"/>
  <c r="P195" i="6"/>
  <c r="BK195" i="6"/>
  <c r="J195" i="6"/>
  <c r="BE195" i="6"/>
  <c r="BI194" i="6"/>
  <c r="BH194" i="6"/>
  <c r="BG194" i="6"/>
  <c r="BF194" i="6"/>
  <c r="T194" i="6"/>
  <c r="R194" i="6"/>
  <c r="P194" i="6"/>
  <c r="BK194" i="6"/>
  <c r="J194" i="6"/>
  <c r="BE194" i="6"/>
  <c r="BI193" i="6"/>
  <c r="BH193" i="6"/>
  <c r="BG193" i="6"/>
  <c r="BF193" i="6"/>
  <c r="T193" i="6"/>
  <c r="R193" i="6"/>
  <c r="P193" i="6"/>
  <c r="BK193" i="6"/>
  <c r="J193" i="6"/>
  <c r="BE193" i="6"/>
  <c r="BI192" i="6"/>
  <c r="BH192" i="6"/>
  <c r="BG192" i="6"/>
  <c r="BF192" i="6"/>
  <c r="T192" i="6"/>
  <c r="R192" i="6"/>
  <c r="P192" i="6"/>
  <c r="BK192" i="6"/>
  <c r="J192" i="6"/>
  <c r="BE192" i="6"/>
  <c r="BI190" i="6"/>
  <c r="BH190" i="6"/>
  <c r="BG190" i="6"/>
  <c r="BF190" i="6"/>
  <c r="T190" i="6"/>
  <c r="R190" i="6"/>
  <c r="P190" i="6"/>
  <c r="BK190" i="6"/>
  <c r="J190" i="6"/>
  <c r="BE190" i="6"/>
  <c r="BI188" i="6"/>
  <c r="BH188" i="6"/>
  <c r="BG188" i="6"/>
  <c r="BF188" i="6"/>
  <c r="T188" i="6"/>
  <c r="R188" i="6"/>
  <c r="P188" i="6"/>
  <c r="BK188" i="6"/>
  <c r="J188" i="6"/>
  <c r="BE188" i="6"/>
  <c r="BI184" i="6"/>
  <c r="BH184" i="6"/>
  <c r="BG184" i="6"/>
  <c r="BF184" i="6"/>
  <c r="T184" i="6"/>
  <c r="R184" i="6"/>
  <c r="P184" i="6"/>
  <c r="P183" i="6" s="1"/>
  <c r="BK184" i="6"/>
  <c r="J184" i="6"/>
  <c r="BE184" i="6" s="1"/>
  <c r="BI182" i="6"/>
  <c r="BH182" i="6"/>
  <c r="BG182" i="6"/>
  <c r="BF182" i="6"/>
  <c r="T182" i="6"/>
  <c r="R182" i="6"/>
  <c r="P182" i="6"/>
  <c r="BK182" i="6"/>
  <c r="J182" i="6"/>
  <c r="BE182" i="6" s="1"/>
  <c r="BI181" i="6"/>
  <c r="BH181" i="6"/>
  <c r="BG181" i="6"/>
  <c r="BF181" i="6"/>
  <c r="T181" i="6"/>
  <c r="R181" i="6"/>
  <c r="P181" i="6"/>
  <c r="BK181" i="6"/>
  <c r="J181" i="6"/>
  <c r="BE181" i="6" s="1"/>
  <c r="BI180" i="6"/>
  <c r="BH180" i="6"/>
  <c r="BG180" i="6"/>
  <c r="BF180" i="6"/>
  <c r="T180" i="6"/>
  <c r="R180" i="6"/>
  <c r="P180" i="6"/>
  <c r="BK180" i="6"/>
  <c r="J180" i="6"/>
  <c r="BE180" i="6" s="1"/>
  <c r="BI179" i="6"/>
  <c r="BH179" i="6"/>
  <c r="BG179" i="6"/>
  <c r="BF179" i="6"/>
  <c r="T179" i="6"/>
  <c r="R179" i="6"/>
  <c r="P179" i="6"/>
  <c r="BK179" i="6"/>
  <c r="J179" i="6"/>
  <c r="BE179" i="6" s="1"/>
  <c r="BI178" i="6"/>
  <c r="BH178" i="6"/>
  <c r="BG178" i="6"/>
  <c r="BF178" i="6"/>
  <c r="T178" i="6"/>
  <c r="R178" i="6"/>
  <c r="P178" i="6"/>
  <c r="BK178" i="6"/>
  <c r="J178" i="6"/>
  <c r="BE178" i="6" s="1"/>
  <c r="BI176" i="6"/>
  <c r="BH176" i="6"/>
  <c r="BG176" i="6"/>
  <c r="BF176" i="6"/>
  <c r="T176" i="6"/>
  <c r="R176" i="6"/>
  <c r="P176" i="6"/>
  <c r="BK176" i="6"/>
  <c r="J176" i="6"/>
  <c r="BE176" i="6" s="1"/>
  <c r="BI175" i="6"/>
  <c r="BH175" i="6"/>
  <c r="BG175" i="6"/>
  <c r="BF175" i="6"/>
  <c r="T175" i="6"/>
  <c r="R175" i="6"/>
  <c r="P175" i="6"/>
  <c r="BK175" i="6"/>
  <c r="J175" i="6"/>
  <c r="BE175" i="6" s="1"/>
  <c r="BI173" i="6"/>
  <c r="BH173" i="6"/>
  <c r="BG173" i="6"/>
  <c r="BF173" i="6"/>
  <c r="T173" i="6"/>
  <c r="R173" i="6"/>
  <c r="P173" i="6"/>
  <c r="BK173" i="6"/>
  <c r="J173" i="6"/>
  <c r="BE173" i="6" s="1"/>
  <c r="BI172" i="6"/>
  <c r="BH172" i="6"/>
  <c r="BG172" i="6"/>
  <c r="BF172" i="6"/>
  <c r="T172" i="6"/>
  <c r="R172" i="6"/>
  <c r="P172" i="6"/>
  <c r="BK172" i="6"/>
  <c r="J172" i="6"/>
  <c r="BE172" i="6" s="1"/>
  <c r="BI171" i="6"/>
  <c r="BH171" i="6"/>
  <c r="BG171" i="6"/>
  <c r="BF171" i="6"/>
  <c r="T171" i="6"/>
  <c r="R171" i="6"/>
  <c r="P171" i="6"/>
  <c r="BK171" i="6"/>
  <c r="J171" i="6"/>
  <c r="BE171" i="6" s="1"/>
  <c r="BI170" i="6"/>
  <c r="BH170" i="6"/>
  <c r="BG170" i="6"/>
  <c r="BF170" i="6"/>
  <c r="T170" i="6"/>
  <c r="R170" i="6"/>
  <c r="P170" i="6"/>
  <c r="BK170" i="6"/>
  <c r="J170" i="6"/>
  <c r="BE170" i="6" s="1"/>
  <c r="BI169" i="6"/>
  <c r="BH169" i="6"/>
  <c r="BG169" i="6"/>
  <c r="BF169" i="6"/>
  <c r="T169" i="6"/>
  <c r="R169" i="6"/>
  <c r="P169" i="6"/>
  <c r="BK169" i="6"/>
  <c r="J169" i="6"/>
  <c r="BE169" i="6" s="1"/>
  <c r="BI168" i="6"/>
  <c r="BH168" i="6"/>
  <c r="BG168" i="6"/>
  <c r="BF168" i="6"/>
  <c r="T168" i="6"/>
  <c r="R168" i="6"/>
  <c r="P168" i="6"/>
  <c r="BK168" i="6"/>
  <c r="J168" i="6"/>
  <c r="BE168" i="6" s="1"/>
  <c r="BI167" i="6"/>
  <c r="BH167" i="6"/>
  <c r="BG167" i="6"/>
  <c r="BF167" i="6"/>
  <c r="T167" i="6"/>
  <c r="R167" i="6"/>
  <c r="P167" i="6"/>
  <c r="BK167" i="6"/>
  <c r="J167" i="6"/>
  <c r="BE167" i="6" s="1"/>
  <c r="BI166" i="6"/>
  <c r="BH166" i="6"/>
  <c r="BG166" i="6"/>
  <c r="BF166" i="6"/>
  <c r="T166" i="6"/>
  <c r="R166" i="6"/>
  <c r="P166" i="6"/>
  <c r="BK166" i="6"/>
  <c r="J166" i="6"/>
  <c r="BE166" i="6" s="1"/>
  <c r="BI165" i="6"/>
  <c r="BH165" i="6"/>
  <c r="BG165" i="6"/>
  <c r="BF165" i="6"/>
  <c r="T165" i="6"/>
  <c r="R165" i="6"/>
  <c r="P165" i="6"/>
  <c r="BK165" i="6"/>
  <c r="J165" i="6"/>
  <c r="BE165" i="6" s="1"/>
  <c r="BI164" i="6"/>
  <c r="BH164" i="6"/>
  <c r="BG164" i="6"/>
  <c r="BF164" i="6"/>
  <c r="T164" i="6"/>
  <c r="R164" i="6"/>
  <c r="P164" i="6"/>
  <c r="BK164" i="6"/>
  <c r="J164" i="6"/>
  <c r="BE164" i="6" s="1"/>
  <c r="BI163" i="6"/>
  <c r="BH163" i="6"/>
  <c r="BG163" i="6"/>
  <c r="BF163" i="6"/>
  <c r="T163" i="6"/>
  <c r="R163" i="6"/>
  <c r="P163" i="6"/>
  <c r="BK163" i="6"/>
  <c r="J163" i="6"/>
  <c r="BE163" i="6" s="1"/>
  <c r="BI162" i="6"/>
  <c r="BH162" i="6"/>
  <c r="BG162" i="6"/>
  <c r="BF162" i="6"/>
  <c r="T162" i="6"/>
  <c r="R162" i="6"/>
  <c r="P162" i="6"/>
  <c r="BK162" i="6"/>
  <c r="J162" i="6"/>
  <c r="BE162" i="6" s="1"/>
  <c r="BI161" i="6"/>
  <c r="BH161" i="6"/>
  <c r="BG161" i="6"/>
  <c r="BF161" i="6"/>
  <c r="T161" i="6"/>
  <c r="R161" i="6"/>
  <c r="P161" i="6"/>
  <c r="BK161" i="6"/>
  <c r="J161" i="6"/>
  <c r="BE161" i="6" s="1"/>
  <c r="BI160" i="6"/>
  <c r="BH160" i="6"/>
  <c r="BG160" i="6"/>
  <c r="BF160" i="6"/>
  <c r="T160" i="6"/>
  <c r="R160" i="6"/>
  <c r="P160" i="6"/>
  <c r="BK160" i="6"/>
  <c r="J160" i="6"/>
  <c r="BE160" i="6" s="1"/>
  <c r="BI159" i="6"/>
  <c r="BH159" i="6"/>
  <c r="BG159" i="6"/>
  <c r="BF159" i="6"/>
  <c r="T159" i="6"/>
  <c r="R159" i="6"/>
  <c r="P159" i="6"/>
  <c r="BK159" i="6"/>
  <c r="J159" i="6"/>
  <c r="BE159" i="6" s="1"/>
  <c r="BI158" i="6"/>
  <c r="BH158" i="6"/>
  <c r="BG158" i="6"/>
  <c r="BF158" i="6"/>
  <c r="T158" i="6"/>
  <c r="R158" i="6"/>
  <c r="P158" i="6"/>
  <c r="BK158" i="6"/>
  <c r="J158" i="6"/>
  <c r="BE158" i="6" s="1"/>
  <c r="BI157" i="6"/>
  <c r="BH157" i="6"/>
  <c r="BG157" i="6"/>
  <c r="BF157" i="6"/>
  <c r="T157" i="6"/>
  <c r="R157" i="6"/>
  <c r="P157" i="6"/>
  <c r="BK157" i="6"/>
  <c r="J157" i="6"/>
  <c r="BE157" i="6" s="1"/>
  <c r="BI156" i="6"/>
  <c r="BH156" i="6"/>
  <c r="BG156" i="6"/>
  <c r="BF156" i="6"/>
  <c r="T156" i="6"/>
  <c r="R156" i="6"/>
  <c r="P156" i="6"/>
  <c r="BK156" i="6"/>
  <c r="J156" i="6"/>
  <c r="BE156" i="6" s="1"/>
  <c r="BI155" i="6"/>
  <c r="BH155" i="6"/>
  <c r="BG155" i="6"/>
  <c r="BF155" i="6"/>
  <c r="T155" i="6"/>
  <c r="R155" i="6"/>
  <c r="P155" i="6"/>
  <c r="BK155" i="6"/>
  <c r="J155" i="6"/>
  <c r="BE155" i="6" s="1"/>
  <c r="BI154" i="6"/>
  <c r="BH154" i="6"/>
  <c r="BG154" i="6"/>
  <c r="BF154" i="6"/>
  <c r="T154" i="6"/>
  <c r="R154" i="6"/>
  <c r="P154" i="6"/>
  <c r="BK154" i="6"/>
  <c r="J154" i="6"/>
  <c r="BE154" i="6" s="1"/>
  <c r="BI153" i="6"/>
  <c r="BH153" i="6"/>
  <c r="BG153" i="6"/>
  <c r="BF153" i="6"/>
  <c r="T153" i="6"/>
  <c r="R153" i="6"/>
  <c r="P153" i="6"/>
  <c r="BK153" i="6"/>
  <c r="J153" i="6"/>
  <c r="BE153" i="6"/>
  <c r="BI152" i="6"/>
  <c r="BH152" i="6"/>
  <c r="BG152" i="6"/>
  <c r="BF152" i="6"/>
  <c r="T152" i="6"/>
  <c r="R152" i="6"/>
  <c r="P152" i="6"/>
  <c r="BK152" i="6"/>
  <c r="J152" i="6"/>
  <c r="BE152" i="6" s="1"/>
  <c r="BI151" i="6"/>
  <c r="BH151" i="6"/>
  <c r="BG151" i="6"/>
  <c r="BF151" i="6"/>
  <c r="T151" i="6"/>
  <c r="R151" i="6"/>
  <c r="P151" i="6"/>
  <c r="BK151" i="6"/>
  <c r="J151" i="6"/>
  <c r="BE151" i="6" s="1"/>
  <c r="BI150" i="6"/>
  <c r="BH150" i="6"/>
  <c r="BG150" i="6"/>
  <c r="BF150" i="6"/>
  <c r="T150" i="6"/>
  <c r="R150" i="6"/>
  <c r="P150" i="6"/>
  <c r="BK150" i="6"/>
  <c r="J150" i="6"/>
  <c r="BE150" i="6" s="1"/>
  <c r="BI149" i="6"/>
  <c r="BH149" i="6"/>
  <c r="BG149" i="6"/>
  <c r="BF149" i="6"/>
  <c r="T149" i="6"/>
  <c r="R149" i="6"/>
  <c r="P149" i="6"/>
  <c r="BK149" i="6"/>
  <c r="J149" i="6"/>
  <c r="BE149" i="6" s="1"/>
  <c r="BI148" i="6"/>
  <c r="BH148" i="6"/>
  <c r="BG148" i="6"/>
  <c r="BF148" i="6"/>
  <c r="T148" i="6"/>
  <c r="R148" i="6"/>
  <c r="P148" i="6"/>
  <c r="BK148" i="6"/>
  <c r="J148" i="6"/>
  <c r="BE148" i="6" s="1"/>
  <c r="BI147" i="6"/>
  <c r="BH147" i="6"/>
  <c r="BG147" i="6"/>
  <c r="BF147" i="6"/>
  <c r="T147" i="6"/>
  <c r="R147" i="6"/>
  <c r="P147" i="6"/>
  <c r="BK147" i="6"/>
  <c r="J147" i="6"/>
  <c r="BE147" i="6"/>
  <c r="BI146" i="6"/>
  <c r="BH146" i="6"/>
  <c r="BG146" i="6"/>
  <c r="BF146" i="6"/>
  <c r="T146" i="6"/>
  <c r="R146" i="6"/>
  <c r="P146" i="6"/>
  <c r="BK146" i="6"/>
  <c r="J146" i="6"/>
  <c r="BE146" i="6" s="1"/>
  <c r="BI145" i="6"/>
  <c r="BH145" i="6"/>
  <c r="BG145" i="6"/>
  <c r="BF145" i="6"/>
  <c r="T145" i="6"/>
  <c r="R145" i="6"/>
  <c r="P145" i="6"/>
  <c r="BK145" i="6"/>
  <c r="J145" i="6"/>
  <c r="BE145" i="6" s="1"/>
  <c r="BI144" i="6"/>
  <c r="BH144" i="6"/>
  <c r="BG144" i="6"/>
  <c r="BF144" i="6"/>
  <c r="T144" i="6"/>
  <c r="R144" i="6"/>
  <c r="P144" i="6"/>
  <c r="BK144" i="6"/>
  <c r="J144" i="6"/>
  <c r="BE144" i="6"/>
  <c r="BI142" i="6"/>
  <c r="BH142" i="6"/>
  <c r="BG142" i="6"/>
  <c r="BF142" i="6"/>
  <c r="T142" i="6"/>
  <c r="R142" i="6"/>
  <c r="P142" i="6"/>
  <c r="BK142" i="6"/>
  <c r="J142" i="6"/>
  <c r="BE142" i="6" s="1"/>
  <c r="BI140" i="6"/>
  <c r="BH140" i="6"/>
  <c r="BG140" i="6"/>
  <c r="BF140" i="6"/>
  <c r="T140" i="6"/>
  <c r="R140" i="6"/>
  <c r="P140" i="6"/>
  <c r="BK140" i="6"/>
  <c r="J140" i="6"/>
  <c r="BE140" i="6" s="1"/>
  <c r="BI138" i="6"/>
  <c r="BH138" i="6"/>
  <c r="BG138" i="6"/>
  <c r="BF138" i="6"/>
  <c r="T138" i="6"/>
  <c r="R138" i="6"/>
  <c r="P138" i="6"/>
  <c r="BK138" i="6"/>
  <c r="J138" i="6"/>
  <c r="BE138" i="6"/>
  <c r="BI136" i="6"/>
  <c r="BH136" i="6"/>
  <c r="BG136" i="6"/>
  <c r="BF136" i="6"/>
  <c r="T136" i="6"/>
  <c r="R136" i="6"/>
  <c r="P136" i="6"/>
  <c r="BK136" i="6"/>
  <c r="J136" i="6"/>
  <c r="BE136" i="6" s="1"/>
  <c r="BI134" i="6"/>
  <c r="BH134" i="6"/>
  <c r="BG134" i="6"/>
  <c r="BF134" i="6"/>
  <c r="T134" i="6"/>
  <c r="R134" i="6"/>
  <c r="P134" i="6"/>
  <c r="BK134" i="6"/>
  <c r="J134" i="6"/>
  <c r="BE134" i="6" s="1"/>
  <c r="BI127" i="6"/>
  <c r="BH127" i="6"/>
  <c r="BG127" i="6"/>
  <c r="BF127" i="6"/>
  <c r="T127" i="6"/>
  <c r="R127" i="6"/>
  <c r="P127" i="6"/>
  <c r="BK127" i="6"/>
  <c r="J127" i="6"/>
  <c r="BE127" i="6" s="1"/>
  <c r="BI125" i="6"/>
  <c r="BH125" i="6"/>
  <c r="BG125" i="6"/>
  <c r="BF125" i="6"/>
  <c r="T125" i="6"/>
  <c r="R125" i="6"/>
  <c r="P125" i="6"/>
  <c r="BK125" i="6"/>
  <c r="J125" i="6"/>
  <c r="BE125" i="6" s="1"/>
  <c r="BI124" i="6"/>
  <c r="BH124" i="6"/>
  <c r="BG124" i="6"/>
  <c r="BF124" i="6"/>
  <c r="T124" i="6"/>
  <c r="R124" i="6"/>
  <c r="P124" i="6"/>
  <c r="BK124" i="6"/>
  <c r="J124" i="6"/>
  <c r="BE124" i="6" s="1"/>
  <c r="BI122" i="6"/>
  <c r="BH122" i="6"/>
  <c r="BG122" i="6"/>
  <c r="BF122" i="6"/>
  <c r="T122" i="6"/>
  <c r="R122" i="6"/>
  <c r="P122" i="6"/>
  <c r="BK122" i="6"/>
  <c r="J122" i="6"/>
  <c r="BE122" i="6" s="1"/>
  <c r="BI121" i="6"/>
  <c r="BH121" i="6"/>
  <c r="BG121" i="6"/>
  <c r="BF121" i="6"/>
  <c r="T121" i="6"/>
  <c r="R121" i="6"/>
  <c r="P121" i="6"/>
  <c r="BK121" i="6"/>
  <c r="J121" i="6"/>
  <c r="BE121" i="6" s="1"/>
  <c r="BI119" i="6"/>
  <c r="BH119" i="6"/>
  <c r="BG119" i="6"/>
  <c r="BF119" i="6"/>
  <c r="T119" i="6"/>
  <c r="R119" i="6"/>
  <c r="P119" i="6"/>
  <c r="BK119" i="6"/>
  <c r="J119" i="6"/>
  <c r="BE119" i="6" s="1"/>
  <c r="BI117" i="6"/>
  <c r="BH117" i="6"/>
  <c r="BG117" i="6"/>
  <c r="BF117" i="6"/>
  <c r="T117" i="6"/>
  <c r="R117" i="6"/>
  <c r="P117" i="6"/>
  <c r="BK117" i="6"/>
  <c r="J117" i="6"/>
  <c r="BE117" i="6" s="1"/>
  <c r="BI115" i="6"/>
  <c r="BH115" i="6"/>
  <c r="BG115" i="6"/>
  <c r="BF115" i="6"/>
  <c r="T115" i="6"/>
  <c r="R115" i="6"/>
  <c r="P115" i="6"/>
  <c r="BK115" i="6"/>
  <c r="J115" i="6"/>
  <c r="BE115" i="6" s="1"/>
  <c r="BI110" i="6"/>
  <c r="BH110" i="6"/>
  <c r="BG110" i="6"/>
  <c r="BF110" i="6"/>
  <c r="T110" i="6"/>
  <c r="R110" i="6"/>
  <c r="P110" i="6"/>
  <c r="BK110" i="6"/>
  <c r="J110" i="6"/>
  <c r="BE110" i="6" s="1"/>
  <c r="BI108" i="6"/>
  <c r="BH108" i="6"/>
  <c r="BG108" i="6"/>
  <c r="BF108" i="6"/>
  <c r="T108" i="6"/>
  <c r="R108" i="6"/>
  <c r="P108" i="6"/>
  <c r="BK108" i="6"/>
  <c r="J108" i="6"/>
  <c r="BE108" i="6"/>
  <c r="BI106" i="6"/>
  <c r="BH106" i="6"/>
  <c r="BG106" i="6"/>
  <c r="BF106" i="6"/>
  <c r="T106" i="6"/>
  <c r="R106" i="6"/>
  <c r="P106" i="6"/>
  <c r="BK106" i="6"/>
  <c r="J106" i="6"/>
  <c r="BE106" i="6" s="1"/>
  <c r="BI102" i="6"/>
  <c r="BH102" i="6"/>
  <c r="BG102" i="6"/>
  <c r="BF102" i="6"/>
  <c r="T102" i="6"/>
  <c r="R102" i="6"/>
  <c r="P102" i="6"/>
  <c r="BK102" i="6"/>
  <c r="J102" i="6"/>
  <c r="BE102" i="6" s="1"/>
  <c r="BI100" i="6"/>
  <c r="BH100" i="6"/>
  <c r="BG100" i="6"/>
  <c r="BF100" i="6"/>
  <c r="T100" i="6"/>
  <c r="R100" i="6"/>
  <c r="P100" i="6"/>
  <c r="BK100" i="6"/>
  <c r="J100" i="6"/>
  <c r="BE100" i="6" s="1"/>
  <c r="BI99" i="6"/>
  <c r="BH99" i="6"/>
  <c r="BG99" i="6"/>
  <c r="BF99" i="6"/>
  <c r="T99" i="6"/>
  <c r="R99" i="6"/>
  <c r="P99" i="6"/>
  <c r="BK99" i="6"/>
  <c r="J99" i="6"/>
  <c r="BE99" i="6" s="1"/>
  <c r="BI97" i="6"/>
  <c r="BH97" i="6"/>
  <c r="BG97" i="6"/>
  <c r="BF97" i="6"/>
  <c r="T97" i="6"/>
  <c r="R97" i="6"/>
  <c r="P97" i="6"/>
  <c r="BK97" i="6"/>
  <c r="J97" i="6"/>
  <c r="BE97" i="6" s="1"/>
  <c r="BI96" i="6"/>
  <c r="BH96" i="6"/>
  <c r="BG96" i="6"/>
  <c r="BF96" i="6"/>
  <c r="T96" i="6"/>
  <c r="R96" i="6"/>
  <c r="P96" i="6"/>
  <c r="BK96" i="6"/>
  <c r="J96" i="6"/>
  <c r="BE96" i="6" s="1"/>
  <c r="BI95" i="6"/>
  <c r="BH95" i="6"/>
  <c r="BG95" i="6"/>
  <c r="BF95" i="6"/>
  <c r="T95" i="6"/>
  <c r="R95" i="6"/>
  <c r="P95" i="6"/>
  <c r="BK95" i="6"/>
  <c r="J95" i="6"/>
  <c r="BE95" i="6" s="1"/>
  <c r="BI94" i="6"/>
  <c r="BH94" i="6"/>
  <c r="BG94" i="6"/>
  <c r="BF94" i="6"/>
  <c r="T94" i="6"/>
  <c r="R94" i="6"/>
  <c r="P94" i="6"/>
  <c r="BK94" i="6"/>
  <c r="J94" i="6"/>
  <c r="BE94" i="6" s="1"/>
  <c r="BI93" i="6"/>
  <c r="BH93" i="6"/>
  <c r="BG93" i="6"/>
  <c r="BF93" i="6"/>
  <c r="T93" i="6"/>
  <c r="R93" i="6"/>
  <c r="P93" i="6"/>
  <c r="BK93" i="6"/>
  <c r="J93" i="6"/>
  <c r="BE93" i="6"/>
  <c r="BI92" i="6"/>
  <c r="BH92" i="6"/>
  <c r="BG92" i="6"/>
  <c r="BF92" i="6"/>
  <c r="T92" i="6"/>
  <c r="R92" i="6"/>
  <c r="P92" i="6"/>
  <c r="BK92" i="6"/>
  <c r="J92" i="6"/>
  <c r="BE92" i="6" s="1"/>
  <c r="BI90" i="6"/>
  <c r="BH90" i="6"/>
  <c r="BG90" i="6"/>
  <c r="BF90" i="6"/>
  <c r="T90" i="6"/>
  <c r="R90" i="6"/>
  <c r="P90" i="6"/>
  <c r="BK90" i="6"/>
  <c r="J90" i="6"/>
  <c r="BE90" i="6" s="1"/>
  <c r="BI89" i="6"/>
  <c r="BH89" i="6"/>
  <c r="BG89" i="6"/>
  <c r="BF89" i="6"/>
  <c r="T89" i="6"/>
  <c r="R89" i="6"/>
  <c r="P89" i="6"/>
  <c r="BK89" i="6"/>
  <c r="J89" i="6"/>
  <c r="BE89" i="6" s="1"/>
  <c r="BI87" i="6"/>
  <c r="BH87" i="6"/>
  <c r="BG87" i="6"/>
  <c r="BF87" i="6"/>
  <c r="T87" i="6"/>
  <c r="R87" i="6"/>
  <c r="P87" i="6"/>
  <c r="BK87" i="6"/>
  <c r="J87" i="6"/>
  <c r="BE87" i="6" s="1"/>
  <c r="BI86" i="6"/>
  <c r="BH86" i="6"/>
  <c r="BG86" i="6"/>
  <c r="BF86" i="6"/>
  <c r="T86" i="6"/>
  <c r="R86" i="6"/>
  <c r="P86" i="6"/>
  <c r="BK86" i="6"/>
  <c r="J86" i="6"/>
  <c r="BE86" i="6" s="1"/>
  <c r="BI85" i="6"/>
  <c r="BH85" i="6"/>
  <c r="BG85" i="6"/>
  <c r="BF85" i="6"/>
  <c r="T85" i="6"/>
  <c r="R85" i="6"/>
  <c r="P85" i="6"/>
  <c r="BK85" i="6"/>
  <c r="J85" i="6"/>
  <c r="BE85" i="6" s="1"/>
  <c r="BI84" i="6"/>
  <c r="BH84" i="6"/>
  <c r="BG84" i="6"/>
  <c r="BF84" i="6"/>
  <c r="T84" i="6"/>
  <c r="R84" i="6"/>
  <c r="P84" i="6"/>
  <c r="BK84" i="6"/>
  <c r="J84" i="6"/>
  <c r="BE84" i="6" s="1"/>
  <c r="J77" i="6"/>
  <c r="F77" i="6"/>
  <c r="F75" i="6"/>
  <c r="E73" i="6"/>
  <c r="J51" i="6"/>
  <c r="F51" i="6"/>
  <c r="F49" i="6"/>
  <c r="E47" i="6"/>
  <c r="F78" i="6"/>
  <c r="F52" i="6"/>
  <c r="J49" i="6"/>
  <c r="J75" i="6"/>
  <c r="E71" i="6"/>
  <c r="F31" i="6" l="1"/>
  <c r="F33" i="6"/>
  <c r="R202" i="6"/>
  <c r="BK202" i="6"/>
  <c r="J202" i="6" s="1"/>
  <c r="J61" i="6" s="1"/>
  <c r="T202" i="6"/>
  <c r="BK183" i="6"/>
  <c r="J183" i="6" s="1"/>
  <c r="J60" i="6" s="1"/>
  <c r="P177" i="6"/>
  <c r="BK83" i="6"/>
  <c r="J83" i="6" s="1"/>
  <c r="J58" i="6" s="1"/>
  <c r="R83" i="6"/>
  <c r="R177" i="6"/>
  <c r="T177" i="6"/>
  <c r="R183" i="6"/>
  <c r="T183" i="6"/>
  <c r="J31" i="6"/>
  <c r="F34" i="6"/>
  <c r="J30" i="6"/>
  <c r="F30" i="6"/>
  <c r="F32" i="6"/>
  <c r="P83" i="6"/>
  <c r="P82" i="6" s="1"/>
  <c r="P81" i="6" s="1"/>
  <c r="BK177" i="6"/>
  <c r="J177" i="6" s="1"/>
  <c r="J59" i="6" s="1"/>
  <c r="T83" i="6"/>
  <c r="T82" i="6" s="1"/>
  <c r="T81" i="6" s="1"/>
  <c r="E45" i="6"/>
  <c r="R82" i="6" l="1"/>
  <c r="R81" i="6" s="1"/>
  <c r="BK82" i="6"/>
  <c r="J82" i="6" l="1"/>
  <c r="J57" i="6" s="1"/>
  <c r="BK81" i="6"/>
  <c r="J81" i="6" s="1"/>
  <c r="J56" i="6" l="1"/>
  <c r="J27" i="6"/>
  <c r="J36" i="6" l="1"/>
</calcChain>
</file>

<file path=xl/sharedStrings.xml><?xml version="1.0" encoding="utf-8"?>
<sst xmlns="http://schemas.openxmlformats.org/spreadsheetml/2006/main" count="2180" uniqueCount="645">
  <si>
    <t>List obsahuje:</t>
  </si>
  <si>
    <t/>
  </si>
  <si>
    <t>False</t>
  </si>
  <si>
    <t>&gt;&gt;  skryté sloupce  &lt;&lt;</t>
  </si>
  <si>
    <t>21</t>
  </si>
  <si>
    <t>15</t>
  </si>
  <si>
    <t>v ---  níže se nacházejí doplnkové a pomocné údaje k sestavám  --- v</t>
  </si>
  <si>
    <t>Stavba:</t>
  </si>
  <si>
    <t>Přestavba oddělení přípravy cytostatik, Nemocnice Jihlava</t>
  </si>
  <si>
    <t>KSO:</t>
  </si>
  <si>
    <t>801 11</t>
  </si>
  <si>
    <t>CC-CZ:</t>
  </si>
  <si>
    <t>Místo:</t>
  </si>
  <si>
    <t>Jihlava</t>
  </si>
  <si>
    <t>Datum:</t>
  </si>
  <si>
    <t>Zadavatel:</t>
  </si>
  <si>
    <t>IČ:</t>
  </si>
  <si>
    <t>00090638</t>
  </si>
  <si>
    <t>Nemocnice Jihlava, příspěvková organizace</t>
  </si>
  <si>
    <t>DIČ:</t>
  </si>
  <si>
    <t>CZ00090638</t>
  </si>
  <si>
    <t>Uchazeč:</t>
  </si>
  <si>
    <t>Vyplň údaj</t>
  </si>
  <si>
    <t>Projektant:</t>
  </si>
  <si>
    <t>45539740</t>
  </si>
  <si>
    <t>PENTHA, s.r.o., Zdařilá 817/8, 140 00 Praha 4</t>
  </si>
  <si>
    <t>CZ45539740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</si>
  <si>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</si>
  <si>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</si>
  <si>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</si>
  <si>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</si>
  <si>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</si>
  <si>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</si>
  <si>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</si>
  <si>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</si>
  <si>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</si>
  <si>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</si>
  <si>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</si>
  <si>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</si>
  <si>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</si>
  <si>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</si>
  <si>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</si>
  <si>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Kód</t>
  </si>
  <si>
    <t>Typ</t>
  </si>
  <si>
    <t>D</t>
  </si>
  <si>
    <t>0</t>
  </si>
  <si>
    <t>VON</t>
  </si>
  <si>
    <t>1</t>
  </si>
  <si>
    <t>2</t>
  </si>
  <si>
    <t>STA</t>
  </si>
  <si>
    <t>{80eff05c-9205-462f-8078-bfca63d9c981}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</si>
  <si>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</si>
  <si>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</si>
  <si>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</si>
  <si>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</si>
  <si>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</si>
  <si>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</si>
  <si>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</si>
  <si>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REKAPITULACE ČLENĚNÍ SOUPISU PRACÍ</t>
  </si>
  <si>
    <t>Kód dílu - Popis</t>
  </si>
  <si>
    <t>Cena celkem [CZK]</t>
  </si>
  <si>
    <t>Náklady soupisu celkem</t>
  </si>
  <si>
    <t>-1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</si>
  <si>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</si>
  <si>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</si>
  <si>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</si>
  <si>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</si>
  <si>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</si>
  <si>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</si>
  <si>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</si>
  <si>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</si>
  <si>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</si>
  <si>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</si>
  <si>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</si>
  <si>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</si>
  <si>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</si>
  <si>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</si>
  <si>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5</t>
  </si>
  <si>
    <t>ROZPOCET</t>
  </si>
  <si>
    <t>K</t>
  </si>
  <si>
    <t>kpl</t>
  </si>
  <si>
    <t>CS ÚRS 2018 02</t>
  </si>
  <si>
    <t>3</t>
  </si>
  <si>
    <t>4</t>
  </si>
  <si>
    <t>PSV - Práce a dodávky PSV</t>
  </si>
  <si>
    <t>VV</t>
  </si>
  <si>
    <t>6</t>
  </si>
  <si>
    <t>7</t>
  </si>
  <si>
    <t>8</t>
  </si>
  <si>
    <t>9</t>
  </si>
  <si>
    <t>10</t>
  </si>
  <si>
    <t>t</t>
  </si>
  <si>
    <t>11</t>
  </si>
  <si>
    <t>12</t>
  </si>
  <si>
    <t>Součet</t>
  </si>
  <si>
    <t>13</t>
  </si>
  <si>
    <t>14</t>
  </si>
  <si>
    <t>16</t>
  </si>
  <si>
    <t>17</t>
  </si>
  <si>
    <t>kus</t>
  </si>
  <si>
    <t>18</t>
  </si>
  <si>
    <t>19</t>
  </si>
  <si>
    <t>20</t>
  </si>
  <si>
    <t>22</t>
  </si>
  <si>
    <t>23</t>
  </si>
  <si>
    <t>24</t>
  </si>
  <si>
    <t>25</t>
  </si>
  <si>
    <t>26</t>
  </si>
  <si>
    <t>27</t>
  </si>
  <si>
    <t>m</t>
  </si>
  <si>
    <t>28</t>
  </si>
  <si>
    <t>29</t>
  </si>
  <si>
    <t>M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</si>
  <si>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</si>
  <si>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</si>
  <si>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</si>
  <si>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</si>
  <si>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</si>
  <si>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</si>
  <si>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</si>
  <si>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</si>
  <si>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</si>
  <si>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</si>
  <si>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</si>
  <si>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</si>
  <si>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</si>
  <si>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</si>
  <si>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</si>
  <si>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</si>
  <si>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</si>
  <si>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</si>
  <si>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</si>
  <si>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</si>
  <si>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</si>
  <si>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</si>
  <si>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</si>
  <si>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PSV</t>
  </si>
  <si>
    <t>Práce a dodávky PSV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</si>
  <si>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</si>
  <si>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</si>
  <si>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</si>
  <si>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</si>
  <si>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</si>
  <si>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</si>
  <si>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</si>
  <si>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</si>
  <si>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</si>
  <si>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</si>
  <si>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</si>
  <si>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</si>
  <si>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</si>
  <si>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</si>
  <si>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</si>
  <si>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</si>
  <si>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</si>
  <si>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</si>
  <si>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</si>
  <si>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</si>
  <si>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</si>
  <si>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</si>
  <si>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</si>
  <si>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</si>
  <si>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</si>
  <si>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</si>
  <si>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</si>
  <si>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</si>
  <si>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</si>
  <si>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</si>
  <si>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</si>
  <si>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</si>
  <si>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128</t>
  </si>
  <si>
    <t>D.1.4.3 - Elektroinstalace</t>
  </si>
  <si>
    <t xml:space="preserve">    741 - Elektroinstalace - silnoproud</t>
  </si>
  <si>
    <t xml:space="preserve">    741-1 - Doplnění prvků do rozvaděče RM 04</t>
  </si>
  <si>
    <t xml:space="preserve">    742 - Elektroinstalace - slaboproud</t>
  </si>
  <si>
    <t>OST - Ostatní</t>
  </si>
  <si>
    <t>741</t>
  </si>
  <si>
    <t>Elektroinstalace - silnoproud</t>
  </si>
  <si>
    <t>741 - R3</t>
  </si>
  <si>
    <t>Připojení ventilátor</t>
  </si>
  <si>
    <t>-582629545</t>
  </si>
  <si>
    <t>741 - R4</t>
  </si>
  <si>
    <t>Svorka pro vyrovnání potenciálů dvojnásobná, zapuštěná</t>
  </si>
  <si>
    <t>-1156603701</t>
  </si>
  <si>
    <t>741110051</t>
  </si>
  <si>
    <t>Montáž trubek elektroinstalačních s nasunutím nebo našroubováním do krabic plastových ohebných, vnější Ø přes 11 do 23 mm</t>
  </si>
  <si>
    <t>652844572</t>
  </si>
  <si>
    <t>34571050</t>
  </si>
  <si>
    <t>trubka elektroinstalační ohebná EN 500 86-1141 D 16/21,2 mm</t>
  </si>
  <si>
    <t>-1739644751</t>
  </si>
  <si>
    <t>6*1,05 'Přepočtené koeficientem množství</t>
  </si>
  <si>
    <t>741110234</t>
  </si>
  <si>
    <t>Montáž trubek pancéřových elektroinstalačních s nasunutím nebo našroubováním do krabic ohebných, Ø přes 48 do 65 mm</t>
  </si>
  <si>
    <t>1762726618</t>
  </si>
  <si>
    <t>741 - R1</t>
  </si>
  <si>
    <t>trubka elekroinstalaační plastová DN-63 -UV, vlnitá, těžká, ohebná, UV-stabilní</t>
  </si>
  <si>
    <t>802735959</t>
  </si>
  <si>
    <t>82*1,05 'Přepočtené koeficientem množství</t>
  </si>
  <si>
    <t>741112001</t>
  </si>
  <si>
    <t>Montáž krabic elektroinstalačních</t>
  </si>
  <si>
    <t>-1665384118</t>
  </si>
  <si>
    <t>345715R1</t>
  </si>
  <si>
    <t>krabice přístrojová</t>
  </si>
  <si>
    <t>1246275306</t>
  </si>
  <si>
    <t>345715R2</t>
  </si>
  <si>
    <t>krabice rozvodná</t>
  </si>
  <si>
    <t>-195462757</t>
  </si>
  <si>
    <t>345715R3</t>
  </si>
  <si>
    <t>krabice rozvodná s víčkem</t>
  </si>
  <si>
    <t>363648288</t>
  </si>
  <si>
    <t>741120001</t>
  </si>
  <si>
    <t>Montáž vodičů izolovaných měděných plných a laněných (CY), průřezu žíly 0,35 až 6 mm2</t>
  </si>
  <si>
    <t>-445956569</t>
  </si>
  <si>
    <t>34140826</t>
  </si>
  <si>
    <t>H07V-U  6 mm2</t>
  </si>
  <si>
    <t>-1758079218</t>
  </si>
  <si>
    <t>39*1,05 'Přepočtené koeficientem množství</t>
  </si>
  <si>
    <t>741120541</t>
  </si>
  <si>
    <t>Montáž šňůr měděných těžkých (CGTG) průřezu do 2,5 mm2, počtu žil do 7</t>
  </si>
  <si>
    <t>186277900</t>
  </si>
  <si>
    <t>34143176</t>
  </si>
  <si>
    <t>H07RN-F 3x1,5</t>
  </si>
  <si>
    <t>-52472508</t>
  </si>
  <si>
    <t>28*1,05 'Přepočtené koeficientem množství</t>
  </si>
  <si>
    <t>741122015</t>
  </si>
  <si>
    <t>Montáž kabelů měděných plných kulatých (CYKY), počtu a průřezu žil 3x1,5 mm2</t>
  </si>
  <si>
    <t>-377979692</t>
  </si>
  <si>
    <t>"J" (90)</t>
  </si>
  <si>
    <t>"O" (19)</t>
  </si>
  <si>
    <t>34111030</t>
  </si>
  <si>
    <t>CYKY-J 3x1,5</t>
  </si>
  <si>
    <t>731489828</t>
  </si>
  <si>
    <t>90*1,05 'Přepočtené koeficientem množství</t>
  </si>
  <si>
    <t>3411103R</t>
  </si>
  <si>
    <t>CYKY-O 3x1,5</t>
  </si>
  <si>
    <t>-2139639503</t>
  </si>
  <si>
    <t>19*1,05 'Přepočtené koeficientem množství</t>
  </si>
  <si>
    <t>74112212R</t>
  </si>
  <si>
    <t>Montáž kabelů měděných bez ukončení plných kulatých nebo bezhalogenových počtu a průřezu žil 3x1,5 až 6 mm2</t>
  </si>
  <si>
    <t>-1037782195</t>
  </si>
  <si>
    <t>"NHXMH  3x1,5" (136)</t>
  </si>
  <si>
    <t>"NHXMH  3x2,5" (246)</t>
  </si>
  <si>
    <t>"NHXMH  3x4" (27)</t>
  </si>
  <si>
    <t>741 - R5</t>
  </si>
  <si>
    <t>NHXMH  3x1,5</t>
  </si>
  <si>
    <t>-118380416</t>
  </si>
  <si>
    <t>136*1,05 'Přepočtené koeficientem množství</t>
  </si>
  <si>
    <t>741 - R6</t>
  </si>
  <si>
    <t>NHXMH  3x2,5</t>
  </si>
  <si>
    <t>2013508814</t>
  </si>
  <si>
    <t>246*1,05 'Přepočtené koeficientem množství</t>
  </si>
  <si>
    <t>741 - R7</t>
  </si>
  <si>
    <t>NHXMH  3x4</t>
  </si>
  <si>
    <t>107284828</t>
  </si>
  <si>
    <t>27*1,05 'Přepočtené koeficientem množství</t>
  </si>
  <si>
    <t>741122131</t>
  </si>
  <si>
    <t>Montáž kabelů měděných bez ukončení plných kulatých nebo bezhalogenových počtu a průřezu žil 4x1,5 až 4 mm2</t>
  </si>
  <si>
    <t>-1126913432</t>
  </si>
  <si>
    <t>741 - R8</t>
  </si>
  <si>
    <t>NHXMH  4x1,5</t>
  </si>
  <si>
    <t>-659125546</t>
  </si>
  <si>
    <t>37*1,05 'Přepočtené koeficientem množství</t>
  </si>
  <si>
    <t>741123313</t>
  </si>
  <si>
    <t>Montáž kabelů hliníkových bez ukončení plných nebo laněných kulatých (AYKY) počtu a průřezu žil 4x35 až 50 mm2</t>
  </si>
  <si>
    <t>87154758</t>
  </si>
  <si>
    <t>34113124</t>
  </si>
  <si>
    <t>AYKY-J 4x50</t>
  </si>
  <si>
    <t>-390854248</t>
  </si>
  <si>
    <t>84*1,05 'Přepočtené koeficientem množství</t>
  </si>
  <si>
    <t>741124731</t>
  </si>
  <si>
    <t>Montáž kabelů měděných ovládacích stíněných ovládacích s plným jádrem počtu a průměru žil 2 až 19</t>
  </si>
  <si>
    <t>-1393561503</t>
  </si>
  <si>
    <t>"JQTQ 7x 0,8" (18)</t>
  </si>
  <si>
    <t>"J-Y(ST)Y 4x2x0,8" (30)</t>
  </si>
  <si>
    <t>"JYTY 3x1" (52)</t>
  </si>
  <si>
    <t>"JYTY 4x1" (28)</t>
  </si>
  <si>
    <t>"JE-H(St)H E60/90rot  2x2x0,8" (76+240)</t>
  </si>
  <si>
    <t>3412158R</t>
  </si>
  <si>
    <t>JQTQ 7x 0,8</t>
  </si>
  <si>
    <t>908942765</t>
  </si>
  <si>
    <t>18*1,05 'Přepočtené koeficientem množství</t>
  </si>
  <si>
    <t>341215R1</t>
  </si>
  <si>
    <t>J-Y(ST)Y 4 x 2 x 0,8</t>
  </si>
  <si>
    <t>-1002994606</t>
  </si>
  <si>
    <t>30*1,05 'Přepočtené koeficientem množství</t>
  </si>
  <si>
    <t>34123562</t>
  </si>
  <si>
    <t>JYTY 3 x 1</t>
  </si>
  <si>
    <t>1522753307</t>
  </si>
  <si>
    <t>52*1,05 'Přepočtené koeficientem množství</t>
  </si>
  <si>
    <t>34123563</t>
  </si>
  <si>
    <t>JYTY 4 x 1</t>
  </si>
  <si>
    <t>649752299</t>
  </si>
  <si>
    <t>741 - R2</t>
  </si>
  <si>
    <t>JE-H(St)H E60/90rot  2x2x0,8</t>
  </si>
  <si>
    <t>-279057527</t>
  </si>
  <si>
    <t>316*1,05 'Přepočtené koeficientem množství</t>
  </si>
  <si>
    <t>741128001</t>
  </si>
  <si>
    <t>Ostatní práce při montáži vodičů a kabelů úpravy vodičů a kabelů odjutování a očištění</t>
  </si>
  <si>
    <t>361325454</t>
  </si>
  <si>
    <t>74113000R</t>
  </si>
  <si>
    <t>Ukončení vodičů izolovaných s označením a zapojením v rozváděči nebo na přístroji</t>
  </si>
  <si>
    <t>1541354773</t>
  </si>
  <si>
    <t>741310011</t>
  </si>
  <si>
    <t>Montáž spínačů jedno nebo dvoupólových nástěnných se zapojením vodičů, pro prostředí normální ovladačů, řazení 1/0-tlačítkových zapínacích</t>
  </si>
  <si>
    <t>-297901003</t>
  </si>
  <si>
    <t>3453540R</t>
  </si>
  <si>
    <t>spínač, řazení 1,10 A,250V,IP20</t>
  </si>
  <si>
    <t>1554695240</t>
  </si>
  <si>
    <t>741310021</t>
  </si>
  <si>
    <t>Montáž spínačů jedno nebo dvoupólových nástěnných se zapojením vodičů, pro prostředí normální přepínačů, řazení 5-sériových</t>
  </si>
  <si>
    <t>1069238999</t>
  </si>
  <si>
    <t>3453557R</t>
  </si>
  <si>
    <t>spínač, řazení 5,10 A,250V,IP20</t>
  </si>
  <si>
    <t>1415798354</t>
  </si>
  <si>
    <t>741310023</t>
  </si>
  <si>
    <t>Montáž spínačů jedno nebo dvoupólových nástěnných se zapojením vodičů, pro prostředí normální přepínačů, řazení 6-střídavých s plynulou regulací intenzity osvětlení</t>
  </si>
  <si>
    <t>-1617114522</t>
  </si>
  <si>
    <t>34535553</t>
  </si>
  <si>
    <t>spínač, řazení 6,10 A,250V,IP20</t>
  </si>
  <si>
    <t>1761928064</t>
  </si>
  <si>
    <t>741310024</t>
  </si>
  <si>
    <t>Montáž spínačů jedno nebo dvoupólových nástěnných se zapojením vodičů, pro prostředí normální přepínačů, řazení 6+6 dvojitých střídavých</t>
  </si>
  <si>
    <t>-1148449359</t>
  </si>
  <si>
    <t>34535773</t>
  </si>
  <si>
    <t>spínač, řazení 6+6,10 A,250V,IP20</t>
  </si>
  <si>
    <t>-567554599</t>
  </si>
  <si>
    <t>7413100R1</t>
  </si>
  <si>
    <t>Montáž tlačítka se symbolem</t>
  </si>
  <si>
    <t>2087959235</t>
  </si>
  <si>
    <t>345354R1</t>
  </si>
  <si>
    <t>tlačítko zvonkové</t>
  </si>
  <si>
    <t>-1125431733</t>
  </si>
  <si>
    <t>7413100R2</t>
  </si>
  <si>
    <t>Montáž zvonkového tlačítka</t>
  </si>
  <si>
    <t>-2142494466</t>
  </si>
  <si>
    <t>345354R2</t>
  </si>
  <si>
    <t>-1151084069</t>
  </si>
  <si>
    <t>74131301R</t>
  </si>
  <si>
    <t>Montáž zásuvek pro rozvod ve zdravotnictví</t>
  </si>
  <si>
    <t>-913177523</t>
  </si>
  <si>
    <t>358112R1</t>
  </si>
  <si>
    <t>zásuvka pro rozvod ve zdravotnictví zelená 16 A 250 V,IP20</t>
  </si>
  <si>
    <t>4142893</t>
  </si>
  <si>
    <t>358112R2</t>
  </si>
  <si>
    <t>zásuvka pro rozvod ve zdravotnictví bílá 16 A 250 V,IP20</t>
  </si>
  <si>
    <t>475032852</t>
  </si>
  <si>
    <t>741320185</t>
  </si>
  <si>
    <t>Montáž jističů se zapojením vodičů třípólových nn do 125 A ve skříni</t>
  </si>
  <si>
    <t>1081849519</t>
  </si>
  <si>
    <t>35822596</t>
  </si>
  <si>
    <t>jistič 3-pól. L - vedení, In = 100 A</t>
  </si>
  <si>
    <t>1209754510</t>
  </si>
  <si>
    <t>74135000R</t>
  </si>
  <si>
    <t>Montáž transformátor zvonkový</t>
  </si>
  <si>
    <t>-1826098487</t>
  </si>
  <si>
    <t>3742210R</t>
  </si>
  <si>
    <t>transformátor zvonkový 1A 220/240V 8-12V</t>
  </si>
  <si>
    <t>126079424</t>
  </si>
  <si>
    <t>741372021</t>
  </si>
  <si>
    <t>Montáž svítidel LED se zapojením vodičů přisazených</t>
  </si>
  <si>
    <t>-184708797</t>
  </si>
  <si>
    <t>741 - N1</t>
  </si>
  <si>
    <t>LED nouzové svítidlo, přisazené, univerzální optika, 1W</t>
  </si>
  <si>
    <t>-1158698110</t>
  </si>
  <si>
    <t>741 - N2</t>
  </si>
  <si>
    <t>LED nouzové svítidlo, přisazené, univerzální optika, 3W</t>
  </si>
  <si>
    <t>1331868680</t>
  </si>
  <si>
    <t>74137302R</t>
  </si>
  <si>
    <t>Montáž svítidel přisazených</t>
  </si>
  <si>
    <t>-927040505</t>
  </si>
  <si>
    <t>348144R1</t>
  </si>
  <si>
    <t>B 4x18W, M600, plexi kryt IP54</t>
  </si>
  <si>
    <t>-462663328</t>
  </si>
  <si>
    <t>348144R2</t>
  </si>
  <si>
    <t>C Přisazené svítidlo s mřížkou 4x18 W, IP54</t>
  </si>
  <si>
    <t>-1680349763</t>
  </si>
  <si>
    <t>348144R3</t>
  </si>
  <si>
    <t>svítidlo prachotěsné a do vlhka 1x36 W</t>
  </si>
  <si>
    <t>-1988195999</t>
  </si>
  <si>
    <t>741410041</t>
  </si>
  <si>
    <t>Montáž uzemňovacího vedení s upevněním, propojením drátu nebo lana Ø do 10 mm</t>
  </si>
  <si>
    <t>1633502481</t>
  </si>
  <si>
    <t>35441072</t>
  </si>
  <si>
    <t>drát FeZn D 8mm</t>
  </si>
  <si>
    <t>kg</t>
  </si>
  <si>
    <t>-1693801661</t>
  </si>
  <si>
    <t>8*0,4 'Přepočtené koeficientem množství</t>
  </si>
  <si>
    <t>741810002</t>
  </si>
  <si>
    <t>Zkoušky a prohlídky elektrických rozvodů a zařízení celková prohlídka a vyhotovení revizní zprávy pro objem montážních prací přes 100 do 500 tis. Kč</t>
  </si>
  <si>
    <t>-1951030385</t>
  </si>
  <si>
    <t>998741101</t>
  </si>
  <si>
    <t>Přesun hmot pro silnoproud stanovený z hmotnosti přesunovaného materiálu vodorovná dopravní vzdálenost do 50 m v objektech výšky do 6 m</t>
  </si>
  <si>
    <t>-849696258</t>
  </si>
  <si>
    <t>741-1</t>
  </si>
  <si>
    <t>Doplnění prvků do rozvaděče RM 04</t>
  </si>
  <si>
    <t>741-1 - R1</t>
  </si>
  <si>
    <t>Zjištění stáv stavu,odpojení stáv rozvodů,opětovné připojení, popis rozvaděče</t>
  </si>
  <si>
    <t>381638487</t>
  </si>
  <si>
    <t>741-1 - R2</t>
  </si>
  <si>
    <t>Motorový chránič 6 - 10 A</t>
  </si>
  <si>
    <t>-1123176630</t>
  </si>
  <si>
    <t>741-1 - R3</t>
  </si>
  <si>
    <t>Stykač 20A/AC-1 1P</t>
  </si>
  <si>
    <t>-29690388</t>
  </si>
  <si>
    <t>741-1 - R4</t>
  </si>
  <si>
    <t>MCB 1p, 6 kA, In=16 A, typ C, 1 HP</t>
  </si>
  <si>
    <t>-746283664</t>
  </si>
  <si>
    <t>741-1 - R5</t>
  </si>
  <si>
    <t>Tavná pojistka 4A D01 1P</t>
  </si>
  <si>
    <t>460453764</t>
  </si>
  <si>
    <t>742</t>
  </si>
  <si>
    <t>Elektroinstalace - slaboproud</t>
  </si>
  <si>
    <t>742121001</t>
  </si>
  <si>
    <t>Montáž kabelů sdělovacích pro vnitřní rozvody počtu žil do 15</t>
  </si>
  <si>
    <t>991854303</t>
  </si>
  <si>
    <t>"Cat5" (480)</t>
  </si>
  <si>
    <t>"SYKFY 2x2x0,5" (6)</t>
  </si>
  <si>
    <t>34121015</t>
  </si>
  <si>
    <t>datový kabel  Cat-5 8 párů</t>
  </si>
  <si>
    <t>347517627</t>
  </si>
  <si>
    <t>480*1,05 'Přepočtené koeficientem množství</t>
  </si>
  <si>
    <t>34121044</t>
  </si>
  <si>
    <t>SYKFY 2x2x0,5mm</t>
  </si>
  <si>
    <t>1164979080</t>
  </si>
  <si>
    <t>742210124</t>
  </si>
  <si>
    <t>Montáž hlásiče opticko-kouřového</t>
  </si>
  <si>
    <t>-1327162119</t>
  </si>
  <si>
    <t>742 - R1</t>
  </si>
  <si>
    <t>opticko-kouřový hlásič EPS</t>
  </si>
  <si>
    <t>1450371258</t>
  </si>
  <si>
    <t>742210503</t>
  </si>
  <si>
    <t>Zkoušky a revize EPS zkoušky koordinační funkční EPS</t>
  </si>
  <si>
    <t>1313432352</t>
  </si>
  <si>
    <t>742330041</t>
  </si>
  <si>
    <t>Montáž strukturované kabeláže zásuvek datových pod omítku, do nábytku, do parapetního žlabu nebo podlahové krabice jednozásuvky</t>
  </si>
  <si>
    <t>292014142</t>
  </si>
  <si>
    <t>37451241</t>
  </si>
  <si>
    <t>zásuvka data 1xRJ45</t>
  </si>
  <si>
    <t>191045009</t>
  </si>
  <si>
    <t>742330042</t>
  </si>
  <si>
    <t>Montáž strukturované kabeláže zásuvek datových pod omítku, do nábytku, do parapetního žlabu nebo podlahové krabice dvouzásuvky</t>
  </si>
  <si>
    <t>-1018398535</t>
  </si>
  <si>
    <t>3745124R</t>
  </si>
  <si>
    <t>zásuvka data 2xRJ45</t>
  </si>
  <si>
    <t>1063845354</t>
  </si>
  <si>
    <t>74234002R</t>
  </si>
  <si>
    <t>Montáž zvonku</t>
  </si>
  <si>
    <t>-88287445</t>
  </si>
  <si>
    <t>37414130</t>
  </si>
  <si>
    <t>zvonkové zařízení AC 5-8V</t>
  </si>
  <si>
    <t>495161099</t>
  </si>
  <si>
    <t>998742101</t>
  </si>
  <si>
    <t>Přesun hmot pro slaboproud stanovený z hmotnosti přesunovaného materiálu vodorovná dopravní vzdálenost do 50 m v objektech výšky do 6 m</t>
  </si>
  <si>
    <t>-1077656222</t>
  </si>
  <si>
    <t>OST</t>
  </si>
  <si>
    <t>Ostatní</t>
  </si>
  <si>
    <t>OST - 1</t>
  </si>
  <si>
    <t>Demontáž stávajících rozvodů</t>
  </si>
  <si>
    <t>2035733241</t>
  </si>
  <si>
    <t>OST - 2</t>
  </si>
  <si>
    <t>Likvidace odpadu</t>
  </si>
  <si>
    <t>-181795951</t>
  </si>
  <si>
    <t>OST - 3</t>
  </si>
  <si>
    <t>Stavební přípomoci</t>
  </si>
  <si>
    <t>-33478813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</si>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</sst>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1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10"/>
      <name val="Trebuchet MS"/>
    </font>
    <font>
      <sz val="10"/>
      <color rgb="FF96000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b/>
      <sz val="10"/>
      <name val="Trebuchet MS"/>
    </font>
    <font>
      <b/>
      <sz val="12"/>
      <color rgb="FF960000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D2D2D2"/>
      </patternFill>
    </fill>
  </fills>
  <borders count="3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9" fillId="0" borderId="0" applyNumberFormat="0" applyFill="0" applyBorder="0" applyAlignment="0" applyProtection="0"/>
  </cellStyleXfs>
  <cellXfs count="241">
    <xf numFmtId="0" fontId="0" fillId="0" borderId="0" xfId="0"/>
    <xf numFmtId="0" fontId="9" fillId="2" borderId="0" xfId="0" applyFont="1" applyFill="1" applyAlignment="1" applyProtection="1">
      <alignment vertical="center"/>
      <protection hidden="1"/>
    </xf>
    <xf numFmtId="0" fontId="10" fillId="2" borderId="0" xfId="0" applyFont="1" applyFill="1" applyAlignment="1" applyProtection="1">
      <alignment horizontal="left" vertical="center"/>
      <protection hidden="1"/>
    </xf>
    <xf numFmtId="0" fontId="29" fillId="2" borderId="0" xfId="1" applyFill="1" applyProtection="1">
      <protection hidden="1"/>
    </xf>
    <xf numFmtId="0" fontId="0" fillId="2" borderId="0" xfId="0" applyFill="1" applyProtection="1">
      <protection hidden="1"/>
    </xf>
    <xf numFmtId="0" fontId="0" fillId="0" borderId="0" xfId="0" applyProtection="1">
      <protection hidden="1"/>
    </xf>
    <xf numFmtId="0" fontId="0" fillId="0" borderId="0" xfId="0" applyFont="1" applyAlignment="1" applyProtection="1">
      <alignment horizontal="left" vertical="center"/>
      <protection hidden="1"/>
    </xf>
    <xf numFmtId="0" fontId="0" fillId="0" borderId="2" xfId="0" applyBorder="1" applyProtection="1">
      <protection hidden="1"/>
    </xf>
    <xf numFmtId="0" fontId="0" fillId="0" borderId="3" xfId="0" applyBorder="1" applyProtection="1">
      <protection hidden="1"/>
    </xf>
    <xf numFmtId="0" fontId="0" fillId="0" borderId="4" xfId="0" applyBorder="1" applyProtection="1">
      <protection hidden="1"/>
    </xf>
    <xf numFmtId="0" fontId="0" fillId="0" borderId="5" xfId="0" applyBorder="1" applyProtection="1">
      <protection hidden="1"/>
    </xf>
    <xf numFmtId="0" fontId="0" fillId="0" borderId="0" xfId="0" applyBorder="1" applyProtection="1">
      <protection hidden="1"/>
    </xf>
    <xf numFmtId="0" fontId="12" fillId="0" borderId="0" xfId="0" applyFont="1" applyBorder="1" applyAlignment="1" applyProtection="1">
      <alignment horizontal="left" vertical="center"/>
      <protection hidden="1"/>
    </xf>
    <xf numFmtId="0" fontId="0" fillId="0" borderId="6" xfId="0" applyBorder="1" applyProtection="1">
      <protection hidden="1"/>
    </xf>
    <xf numFmtId="0" fontId="11" fillId="0" borderId="0" xfId="0" applyFont="1" applyAlignment="1" applyProtection="1">
      <alignment horizontal="left" vertical="center"/>
      <protection hidden="1"/>
    </xf>
    <xf numFmtId="0" fontId="13" fillId="0" borderId="0" xfId="0" applyFont="1" applyBorder="1" applyAlignment="1" applyProtection="1">
      <alignment horizontal="left" vertical="center"/>
      <protection hidden="1"/>
    </xf>
    <xf numFmtId="0" fontId="2" fillId="0" borderId="0" xfId="0" applyFont="1" applyBorder="1" applyAlignment="1" applyProtection="1">
      <alignment horizontal="left" vertical="center"/>
      <protection hidden="1"/>
    </xf>
    <xf numFmtId="0" fontId="0" fillId="0" borderId="5" xfId="0" applyFont="1" applyBorder="1" applyAlignment="1" applyProtection="1">
      <alignment vertical="center"/>
      <protection hidden="1"/>
    </xf>
    <xf numFmtId="0" fontId="0" fillId="0" borderId="0" xfId="0" applyFont="1" applyBorder="1" applyAlignment="1" applyProtection="1">
      <alignment vertical="center"/>
      <protection hidden="1"/>
    </xf>
    <xf numFmtId="0" fontId="0" fillId="0" borderId="6" xfId="0" applyFont="1" applyBorder="1" applyAlignment="1" applyProtection="1">
      <alignment vertical="center"/>
      <protection hidden="1"/>
    </xf>
    <xf numFmtId="0" fontId="0" fillId="0" borderId="0" xfId="0" applyFont="1" applyAlignment="1" applyProtection="1">
      <alignment vertical="center"/>
      <protection hidden="1"/>
    </xf>
    <xf numFmtId="0" fontId="1" fillId="0" borderId="0" xfId="0" applyFont="1" applyBorder="1" applyAlignment="1" applyProtection="1">
      <alignment horizontal="left" vertical="center"/>
      <protection hidden="1"/>
    </xf>
    <xf numFmtId="0" fontId="0" fillId="0" borderId="9" xfId="0" applyFont="1" applyBorder="1" applyAlignment="1" applyProtection="1">
      <alignment vertical="center"/>
      <protection hidden="1"/>
    </xf>
    <xf numFmtId="0" fontId="0" fillId="0" borderId="10" xfId="0" applyFont="1" applyBorder="1" applyAlignment="1" applyProtection="1">
      <alignment vertical="center"/>
      <protection hidden="1"/>
    </xf>
    <xf numFmtId="0" fontId="0" fillId="0" borderId="11" xfId="0" applyFont="1" applyBorder="1" applyAlignment="1" applyProtection="1">
      <alignment vertical="center"/>
      <protection hidden="1"/>
    </xf>
    <xf numFmtId="0" fontId="0" fillId="0" borderId="2" xfId="0" applyFont="1" applyBorder="1" applyAlignment="1" applyProtection="1">
      <alignment vertical="center"/>
      <protection hidden="1"/>
    </xf>
    <xf numFmtId="0" fontId="0" fillId="0" borderId="3" xfId="0" applyFont="1" applyBorder="1" applyAlignment="1" applyProtection="1">
      <alignment vertical="center"/>
      <protection hidden="1"/>
    </xf>
    <xf numFmtId="0" fontId="12" fillId="0" borderId="0" xfId="0" applyFont="1" applyAlignment="1" applyProtection="1">
      <alignment horizontal="left" vertical="center"/>
      <protection hidden="1"/>
    </xf>
    <xf numFmtId="0" fontId="13" fillId="0" borderId="0" xfId="0" applyFont="1" applyAlignment="1" applyProtection="1">
      <alignment horizontal="left" vertical="center"/>
      <protection hidden="1"/>
    </xf>
    <xf numFmtId="0" fontId="0" fillId="0" borderId="13" xfId="0" applyFont="1" applyBorder="1" applyAlignment="1" applyProtection="1">
      <alignment vertical="center"/>
      <protection hidden="1"/>
    </xf>
    <xf numFmtId="0" fontId="0" fillId="5" borderId="8" xfId="0" applyFont="1" applyFill="1" applyBorder="1" applyAlignment="1" applyProtection="1">
      <alignment vertical="center"/>
      <protection hidden="1"/>
    </xf>
    <xf numFmtId="0" fontId="13" fillId="0" borderId="17" xfId="0" applyFont="1" applyBorder="1" applyAlignment="1" applyProtection="1">
      <alignment horizontal="center" vertical="center" wrapText="1"/>
      <protection hidden="1"/>
    </xf>
    <xf numFmtId="0" fontId="13" fillId="0" borderId="18" xfId="0" applyFont="1" applyBorder="1" applyAlignment="1" applyProtection="1">
      <alignment horizontal="center" vertical="center" wrapText="1"/>
      <protection hidden="1"/>
    </xf>
    <xf numFmtId="0" fontId="13" fillId="0" borderId="19" xfId="0" applyFont="1" applyBorder="1" applyAlignment="1" applyProtection="1">
      <alignment horizontal="center" vertical="center" wrapText="1"/>
      <protection hidden="1"/>
    </xf>
    <xf numFmtId="0" fontId="0" fillId="0" borderId="12" xfId="0" applyFont="1" applyBorder="1" applyAlignment="1" applyProtection="1">
      <alignment vertical="center"/>
      <protection hidden="1"/>
    </xf>
    <xf numFmtId="0" fontId="15" fillId="0" borderId="0" xfId="0" applyFont="1" applyAlignment="1" applyProtection="1">
      <alignment horizontal="left" vertical="center"/>
      <protection hidden="1"/>
    </xf>
    <xf numFmtId="49" fontId="2" fillId="4" borderId="0" xfId="0" applyNumberFormat="1" applyFont="1" applyFill="1" applyBorder="1" applyAlignment="1" applyProtection="1">
      <alignment horizontal="left" vertical="center"/>
      <protection locked="0" hidden="1"/>
    </xf>
    <xf numFmtId="0" fontId="16" fillId="2" borderId="0" xfId="1" applyFont="1" applyFill="1" applyAlignment="1" applyProtection="1">
      <alignment vertical="center"/>
      <protection hidden="1"/>
    </xf>
    <xf numFmtId="165" fontId="2" fillId="0" borderId="0" xfId="0" applyNumberFormat="1" applyFont="1" applyBorder="1" applyAlignment="1" applyProtection="1">
      <alignment horizontal="left" vertical="center"/>
      <protection hidden="1"/>
    </xf>
    <xf numFmtId="0" fontId="0" fillId="0" borderId="5" xfId="0" applyFont="1" applyBorder="1" applyAlignment="1" applyProtection="1">
      <alignment vertical="center" wrapText="1"/>
      <protection hidden="1"/>
    </xf>
    <xf numFmtId="0" fontId="0" fillId="0" borderId="0" xfId="0" applyFont="1" applyBorder="1" applyAlignment="1" applyProtection="1">
      <alignment vertical="center" wrapText="1"/>
      <protection hidden="1"/>
    </xf>
    <xf numFmtId="0" fontId="0" fillId="0" borderId="6" xfId="0" applyFont="1" applyBorder="1" applyAlignment="1" applyProtection="1">
      <alignment vertical="center" wrapText="1"/>
      <protection hidden="1"/>
    </xf>
    <xf numFmtId="0" fontId="0" fillId="0" borderId="0" xfId="0" applyFont="1" applyAlignment="1" applyProtection="1">
      <alignment vertical="center" wrapText="1"/>
      <protection hidden="1"/>
    </xf>
    <xf numFmtId="0" fontId="0" fillId="0" borderId="22" xfId="0" applyFont="1" applyBorder="1" applyAlignment="1" applyProtection="1">
      <alignment vertical="center"/>
      <protection hidden="1"/>
    </xf>
    <xf numFmtId="0" fontId="14" fillId="0" borderId="0" xfId="0" applyFont="1" applyBorder="1" applyAlignment="1" applyProtection="1">
      <alignment horizontal="left" vertical="center"/>
      <protection hidden="1"/>
    </xf>
    <xf numFmtId="4" fontId="15" fillId="0" borderId="0" xfId="0" applyNumberFormat="1" applyFont="1" applyBorder="1" applyAlignment="1" applyProtection="1">
      <alignment vertical="center"/>
      <protection hidden="1"/>
    </xf>
    <xf numFmtId="0" fontId="1" fillId="0" borderId="0" xfId="0" applyFont="1" applyBorder="1" applyAlignment="1" applyProtection="1">
      <alignment horizontal="right" vertical="center"/>
      <protection hidden="1"/>
    </xf>
    <xf numFmtId="4" fontId="1" fillId="0" borderId="0" xfId="0" applyNumberFormat="1" applyFont="1" applyBorder="1" applyAlignment="1" applyProtection="1">
      <alignment vertical="center"/>
      <protection hidden="1"/>
    </xf>
    <xf numFmtId="164" fontId="1" fillId="0" borderId="0" xfId="0" applyNumberFormat="1" applyFont="1" applyBorder="1" applyAlignment="1" applyProtection="1">
      <alignment horizontal="right" vertical="center"/>
      <protection hidden="1"/>
    </xf>
    <xf numFmtId="0" fontId="0" fillId="5" borderId="0" xfId="0" applyFont="1" applyFill="1" applyBorder="1" applyAlignment="1" applyProtection="1">
      <alignment vertical="center"/>
      <protection hidden="1"/>
    </xf>
    <xf numFmtId="0" fontId="3" fillId="5" borderId="7" xfId="0" applyFont="1" applyFill="1" applyBorder="1" applyAlignment="1" applyProtection="1">
      <alignment horizontal="left" vertical="center"/>
      <protection hidden="1"/>
    </xf>
    <xf numFmtId="0" fontId="3" fillId="5" borderId="8" xfId="0" applyFont="1" applyFill="1" applyBorder="1" applyAlignment="1" applyProtection="1">
      <alignment horizontal="right" vertical="center"/>
      <protection hidden="1"/>
    </xf>
    <xf numFmtId="0" fontId="3" fillId="5" borderId="8" xfId="0" applyFont="1" applyFill="1" applyBorder="1" applyAlignment="1" applyProtection="1">
      <alignment horizontal="center" vertical="center"/>
      <protection hidden="1"/>
    </xf>
    <xf numFmtId="4" fontId="3" fillId="5" borderId="8" xfId="0" applyNumberFormat="1" applyFont="1" applyFill="1" applyBorder="1" applyAlignment="1" applyProtection="1">
      <alignment vertical="center"/>
      <protection hidden="1"/>
    </xf>
    <xf numFmtId="0" fontId="0" fillId="5" borderId="23" xfId="0" applyFont="1" applyFill="1" applyBorder="1" applyAlignment="1" applyProtection="1">
      <alignment vertical="center"/>
      <protection hidden="1"/>
    </xf>
    <xf numFmtId="0" fontId="0" fillId="0" borderId="4" xfId="0" applyFont="1" applyBorder="1" applyAlignment="1" applyProtection="1">
      <alignment vertical="center"/>
      <protection hidden="1"/>
    </xf>
    <xf numFmtId="0" fontId="2" fillId="5" borderId="0" xfId="0" applyFont="1" applyFill="1" applyBorder="1" applyAlignment="1" applyProtection="1">
      <alignment horizontal="left" vertical="center"/>
      <protection hidden="1"/>
    </xf>
    <xf numFmtId="0" fontId="2" fillId="5" borderId="0" xfId="0" applyFont="1" applyFill="1" applyBorder="1" applyAlignment="1" applyProtection="1">
      <alignment horizontal="right" vertical="center"/>
      <protection hidden="1"/>
    </xf>
    <xf numFmtId="0" fontId="0" fillId="5" borderId="6" xfId="0" applyFont="1" applyFill="1" applyBorder="1" applyAlignment="1" applyProtection="1">
      <alignment vertical="center"/>
      <protection hidden="1"/>
    </xf>
    <xf numFmtId="0" fontId="17" fillId="0" borderId="0" xfId="0" applyFont="1" applyBorder="1" applyAlignment="1" applyProtection="1">
      <alignment horizontal="left" vertical="center"/>
      <protection hidden="1"/>
    </xf>
    <xf numFmtId="0" fontId="4" fillId="0" borderId="5" xfId="0" applyFont="1" applyBorder="1" applyAlignment="1" applyProtection="1">
      <alignment vertical="center"/>
      <protection hidden="1"/>
    </xf>
    <xf numFmtId="0" fontId="4" fillId="0" borderId="0" xfId="0" applyFont="1" applyBorder="1" applyAlignment="1" applyProtection="1">
      <alignment vertical="center"/>
      <protection hidden="1"/>
    </xf>
    <xf numFmtId="0" fontId="4" fillId="0" borderId="20" xfId="0" applyFont="1" applyBorder="1" applyAlignment="1" applyProtection="1">
      <alignment horizontal="left" vertical="center"/>
      <protection hidden="1"/>
    </xf>
    <xf numFmtId="0" fontId="4" fillId="0" borderId="20" xfId="0" applyFont="1" applyBorder="1" applyAlignment="1" applyProtection="1">
      <alignment vertical="center"/>
      <protection hidden="1"/>
    </xf>
    <xf numFmtId="4" fontId="4" fillId="0" borderId="20" xfId="0" applyNumberFormat="1" applyFont="1" applyBorder="1" applyAlignment="1" applyProtection="1">
      <alignment vertical="center"/>
      <protection hidden="1"/>
    </xf>
    <xf numFmtId="0" fontId="4" fillId="0" borderId="6" xfId="0" applyFont="1" applyBorder="1" applyAlignment="1" applyProtection="1">
      <alignment vertical="center"/>
      <protection hidden="1"/>
    </xf>
    <xf numFmtId="0" fontId="4" fillId="0" borderId="0" xfId="0" applyFont="1" applyAlignment="1" applyProtection="1">
      <alignment vertical="center"/>
      <protection hidden="1"/>
    </xf>
    <xf numFmtId="0" fontId="5" fillId="0" borderId="5" xfId="0" applyFont="1" applyBorder="1" applyAlignment="1" applyProtection="1">
      <alignment vertical="center"/>
      <protection hidden="1"/>
    </xf>
    <xf numFmtId="0" fontId="5" fillId="0" borderId="0" xfId="0" applyFont="1" applyBorder="1" applyAlignment="1" applyProtection="1">
      <alignment vertical="center"/>
      <protection hidden="1"/>
    </xf>
    <xf numFmtId="0" fontId="5" fillId="0" borderId="20" xfId="0" applyFont="1" applyBorder="1" applyAlignment="1" applyProtection="1">
      <alignment horizontal="left" vertical="center"/>
      <protection hidden="1"/>
    </xf>
    <xf numFmtId="0" fontId="5" fillId="0" borderId="20" xfId="0" applyFont="1" applyBorder="1" applyAlignment="1" applyProtection="1">
      <alignment vertical="center"/>
      <protection hidden="1"/>
    </xf>
    <xf numFmtId="4" fontId="5" fillId="0" borderId="20" xfId="0" applyNumberFormat="1" applyFont="1" applyBorder="1" applyAlignment="1" applyProtection="1">
      <alignment vertical="center"/>
      <protection hidden="1"/>
    </xf>
    <xf numFmtId="0" fontId="5" fillId="0" borderId="6" xfId="0" applyFont="1" applyBorder="1" applyAlignment="1" applyProtection="1">
      <alignment vertical="center"/>
      <protection hidden="1"/>
    </xf>
    <xf numFmtId="0" fontId="5" fillId="0" borderId="0" xfId="0" applyFont="1" applyAlignment="1" applyProtection="1">
      <alignment vertical="center"/>
      <protection hidden="1"/>
    </xf>
    <xf numFmtId="0" fontId="2" fillId="0" borderId="0" xfId="0" applyFont="1" applyAlignment="1" applyProtection="1">
      <alignment horizontal="left" vertical="center"/>
      <protection hidden="1"/>
    </xf>
    <xf numFmtId="165" fontId="2" fillId="0" borderId="0" xfId="0" applyNumberFormat="1" applyFont="1" applyAlignment="1" applyProtection="1">
      <alignment horizontal="left" vertical="center"/>
      <protection hidden="1"/>
    </xf>
    <xf numFmtId="0" fontId="0" fillId="0" borderId="5" xfId="0" applyFont="1" applyBorder="1" applyAlignment="1" applyProtection="1">
      <alignment horizontal="center" vertical="center" wrapText="1"/>
      <protection hidden="1"/>
    </xf>
    <xf numFmtId="0" fontId="2" fillId="5" borderId="17" xfId="0" applyFont="1" applyFill="1" applyBorder="1" applyAlignment="1" applyProtection="1">
      <alignment horizontal="center" vertical="center" wrapText="1"/>
      <protection hidden="1"/>
    </xf>
    <xf numFmtId="0" fontId="2" fillId="5" borderId="18" xfId="0" applyFont="1" applyFill="1" applyBorder="1" applyAlignment="1" applyProtection="1">
      <alignment horizontal="center" vertical="center" wrapText="1"/>
      <protection hidden="1"/>
    </xf>
    <xf numFmtId="0" fontId="2" fillId="5" borderId="19" xfId="0" applyFont="1" applyFill="1" applyBorder="1" applyAlignment="1" applyProtection="1">
      <alignment horizontal="center" vertical="center" wrapText="1"/>
      <protection hidden="1"/>
    </xf>
    <xf numFmtId="0" fontId="0" fillId="0" borderId="0" xfId="0" applyFont="1" applyAlignment="1" applyProtection="1">
      <alignment horizontal="center" vertical="center" wrapText="1"/>
      <protection hidden="1"/>
    </xf>
    <xf numFmtId="4" fontId="15" fillId="0" borderId="0" xfId="0" applyNumberFormat="1" applyFont="1" applyAlignment="1" applyProtection="1">
      <protection hidden="1"/>
    </xf>
    <xf numFmtId="166" fontId="18" fillId="0" borderId="13" xfId="0" applyNumberFormat="1" applyFont="1" applyBorder="1" applyAlignment="1" applyProtection="1">
      <protection hidden="1"/>
    </xf>
    <xf numFmtId="166" fontId="18" fillId="0" borderId="14" xfId="0" applyNumberFormat="1" applyFont="1" applyBorder="1" applyAlignment="1" applyProtection="1">
      <protection hidden="1"/>
    </xf>
    <xf numFmtId="4" fontId="19" fillId="0" borderId="0" xfId="0" applyNumberFormat="1" applyFont="1" applyAlignment="1" applyProtection="1">
      <alignment vertical="center"/>
      <protection hidden="1"/>
    </xf>
    <xf numFmtId="0" fontId="6" fillId="0" borderId="5" xfId="0" applyFont="1" applyBorder="1" applyAlignment="1" applyProtection="1">
      <protection hidden="1"/>
    </xf>
    <xf numFmtId="0" fontId="6" fillId="0" borderId="0" xfId="0" applyFont="1" applyAlignment="1" applyProtection="1">
      <protection hidden="1"/>
    </xf>
    <xf numFmtId="0" fontId="6" fillId="0" borderId="0" xfId="0" applyFont="1" applyAlignment="1" applyProtection="1">
      <alignment horizontal="left"/>
      <protection hidden="1"/>
    </xf>
    <xf numFmtId="0" fontId="4" fillId="0" borderId="0" xfId="0" applyFont="1" applyAlignment="1" applyProtection="1">
      <alignment horizontal="left"/>
      <protection hidden="1"/>
    </xf>
    <xf numFmtId="4" fontId="4" fillId="0" borderId="0" xfId="0" applyNumberFormat="1" applyFont="1" applyAlignment="1" applyProtection="1">
      <protection hidden="1"/>
    </xf>
    <xf numFmtId="0" fontId="6" fillId="0" borderId="15" xfId="0" applyFont="1" applyBorder="1" applyAlignment="1" applyProtection="1">
      <protection hidden="1"/>
    </xf>
    <xf numFmtId="0" fontId="6" fillId="0" borderId="0" xfId="0" applyFont="1" applyBorder="1" applyAlignment="1" applyProtection="1">
      <protection hidden="1"/>
    </xf>
    <xf numFmtId="166" fontId="6" fillId="0" borderId="0" xfId="0" applyNumberFormat="1" applyFont="1" applyBorder="1" applyAlignment="1" applyProtection="1">
      <protection hidden="1"/>
    </xf>
    <xf numFmtId="166" fontId="6" fillId="0" borderId="16" xfId="0" applyNumberFormat="1" applyFont="1" applyBorder="1" applyAlignment="1" applyProtection="1">
      <protection hidden="1"/>
    </xf>
    <xf numFmtId="0" fontId="6" fillId="0" borderId="0" xfId="0" applyFont="1" applyAlignment="1" applyProtection="1">
      <alignment horizontal="center"/>
      <protection hidden="1"/>
    </xf>
    <xf numFmtId="4" fontId="6" fillId="0" borderId="0" xfId="0" applyNumberFormat="1" applyFont="1" applyAlignment="1" applyProtection="1">
      <alignment vertical="center"/>
      <protection hidden="1"/>
    </xf>
    <xf numFmtId="0" fontId="5" fillId="0" borderId="0" xfId="0" applyFont="1" applyAlignment="1" applyProtection="1">
      <alignment horizontal="left"/>
      <protection hidden="1"/>
    </xf>
    <xf numFmtId="4" fontId="5" fillId="0" borderId="0" xfId="0" applyNumberFormat="1" applyFont="1" applyAlignment="1" applyProtection="1">
      <protection hidden="1"/>
    </xf>
    <xf numFmtId="0" fontId="0" fillId="0" borderId="24" xfId="0" applyFont="1" applyBorder="1" applyAlignment="1" applyProtection="1">
      <alignment horizontal="center" vertical="center"/>
      <protection hidden="1"/>
    </xf>
    <xf numFmtId="49" fontId="0" fillId="0" borderId="24" xfId="0" applyNumberFormat="1" applyFont="1" applyBorder="1" applyAlignment="1" applyProtection="1">
      <alignment horizontal="left" vertical="center" wrapText="1"/>
      <protection hidden="1"/>
    </xf>
    <xf numFmtId="0" fontId="0" fillId="0" borderId="24" xfId="0" applyFont="1" applyBorder="1" applyAlignment="1" applyProtection="1">
      <alignment horizontal="left" vertical="center" wrapText="1"/>
      <protection hidden="1"/>
    </xf>
    <xf numFmtId="0" fontId="0" fillId="0" borderId="24" xfId="0" applyFont="1" applyBorder="1" applyAlignment="1" applyProtection="1">
      <alignment horizontal="center" vertical="center" wrapText="1"/>
      <protection hidden="1"/>
    </xf>
    <xf numFmtId="167" fontId="0" fillId="0" borderId="24" xfId="0" applyNumberFormat="1" applyFont="1" applyBorder="1" applyAlignment="1" applyProtection="1">
      <alignment vertical="center"/>
      <protection hidden="1"/>
    </xf>
    <xf numFmtId="4" fontId="0" fillId="0" borderId="24" xfId="0" applyNumberFormat="1" applyFont="1" applyBorder="1" applyAlignment="1" applyProtection="1">
      <alignment vertical="center"/>
      <protection hidden="1"/>
    </xf>
    <xf numFmtId="0" fontId="1" fillId="4" borderId="24" xfId="0" applyFont="1" applyFill="1" applyBorder="1" applyAlignment="1" applyProtection="1">
      <alignment horizontal="left" vertical="center"/>
      <protection hidden="1"/>
    </xf>
    <xf numFmtId="0" fontId="1" fillId="0" borderId="0" xfId="0" applyFont="1" applyBorder="1" applyAlignment="1" applyProtection="1">
      <alignment horizontal="center" vertical="center"/>
      <protection hidden="1"/>
    </xf>
    <xf numFmtId="166" fontId="1" fillId="0" borderId="0" xfId="0" applyNumberFormat="1" applyFont="1" applyBorder="1" applyAlignment="1" applyProtection="1">
      <alignment vertical="center"/>
      <protection hidden="1"/>
    </xf>
    <xf numFmtId="166" fontId="1" fillId="0" borderId="16" xfId="0" applyNumberFormat="1" applyFont="1" applyBorder="1" applyAlignment="1" applyProtection="1">
      <alignment vertical="center"/>
      <protection hidden="1"/>
    </xf>
    <xf numFmtId="4" fontId="0" fillId="0" borderId="0" xfId="0" applyNumberFormat="1" applyFont="1" applyAlignment="1" applyProtection="1">
      <alignment vertical="center"/>
      <protection hidden="1"/>
    </xf>
    <xf numFmtId="0" fontId="20" fillId="0" borderId="0" xfId="0" applyFont="1" applyAlignment="1" applyProtection="1">
      <alignment horizontal="left" vertical="center"/>
      <protection hidden="1"/>
    </xf>
    <xf numFmtId="0" fontId="0" fillId="0" borderId="20" xfId="0" applyFont="1" applyBorder="1" applyAlignment="1" applyProtection="1">
      <alignment vertical="center"/>
      <protection hidden="1"/>
    </xf>
    <xf numFmtId="4" fontId="0" fillId="4" borderId="24" xfId="0" applyNumberFormat="1" applyFont="1" applyFill="1" applyBorder="1" applyAlignment="1" applyProtection="1">
      <alignment vertical="center"/>
      <protection locked="0" hidden="1"/>
    </xf>
    <xf numFmtId="0" fontId="7" fillId="0" borderId="5" xfId="0" applyFont="1" applyBorder="1" applyAlignment="1" applyProtection="1">
      <alignment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7" fillId="0" borderId="0" xfId="0" applyFont="1" applyAlignment="1" applyProtection="1">
      <alignment horizontal="left" vertical="center" wrapText="1"/>
      <protection hidden="1"/>
    </xf>
    <xf numFmtId="167" fontId="7" fillId="0" borderId="0" xfId="0" applyNumberFormat="1" applyFont="1" applyAlignment="1" applyProtection="1">
      <alignment vertical="center"/>
      <protection hidden="1"/>
    </xf>
    <xf numFmtId="0" fontId="7" fillId="0" borderId="15" xfId="0" applyFont="1" applyBorder="1" applyAlignment="1" applyProtection="1">
      <alignment vertical="center"/>
      <protection hidden="1"/>
    </xf>
    <xf numFmtId="0" fontId="7" fillId="0" borderId="0" xfId="0" applyFont="1" applyBorder="1" applyAlignment="1" applyProtection="1">
      <alignment vertical="center"/>
      <protection hidden="1"/>
    </xf>
    <xf numFmtId="0" fontId="7" fillId="0" borderId="16" xfId="0" applyFont="1" applyBorder="1" applyAlignment="1" applyProtection="1">
      <alignment vertical="center"/>
      <protection hidden="1"/>
    </xf>
    <xf numFmtId="0" fontId="7" fillId="0" borderId="0" xfId="0" applyFont="1" applyAlignment="1" applyProtection="1">
      <alignment horizontal="left" vertical="center"/>
      <protection hidden="1"/>
    </xf>
    <xf numFmtId="0" fontId="8" fillId="0" borderId="5" xfId="0" applyFont="1" applyBorder="1" applyAlignment="1" applyProtection="1">
      <alignment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8" fillId="0" borderId="0" xfId="0" applyFont="1" applyAlignment="1" applyProtection="1">
      <alignment horizontal="left" vertical="center"/>
      <protection hidden="1"/>
    </xf>
    <xf numFmtId="0" fontId="8" fillId="0" borderId="0" xfId="0" applyFont="1" applyAlignment="1" applyProtection="1">
      <alignment horizontal="left" vertical="center" wrapText="1"/>
      <protection hidden="1"/>
    </xf>
    <xf numFmtId="167" fontId="8" fillId="0" borderId="0" xfId="0" applyNumberFormat="1" applyFont="1" applyAlignment="1" applyProtection="1">
      <alignment vertical="center"/>
      <protection hidden="1"/>
    </xf>
    <xf numFmtId="0" fontId="8" fillId="0" borderId="15" xfId="0" applyFont="1" applyBorder="1" applyAlignment="1" applyProtection="1">
      <alignment vertical="center"/>
      <protection hidden="1"/>
    </xf>
    <xf numFmtId="0" fontId="8" fillId="0" borderId="0" xfId="0" applyFont="1" applyBorder="1" applyAlignment="1" applyProtection="1">
      <alignment vertical="center"/>
      <protection hidden="1"/>
    </xf>
    <xf numFmtId="0" fontId="8" fillId="0" borderId="16" xfId="0" applyFont="1" applyBorder="1" applyAlignment="1" applyProtection="1">
      <alignment vertical="center"/>
      <protection hidden="1"/>
    </xf>
    <xf numFmtId="4" fontId="21" fillId="4" borderId="24" xfId="0" applyNumberFormat="1" applyFont="1" applyFill="1" applyBorder="1" applyAlignment="1" applyProtection="1">
      <alignment vertical="center"/>
      <protection locked="0" hidden="1"/>
    </xf>
    <xf numFmtId="0" fontId="21" fillId="0" borderId="5" xfId="0" applyFont="1" applyBorder="1" applyAlignment="1" applyProtection="1">
      <alignment vertical="center"/>
      <protection hidden="1"/>
    </xf>
    <xf numFmtId="0" fontId="21" fillId="0" borderId="0" xfId="0" applyFont="1" applyBorder="1" applyAlignment="1" applyProtection="1">
      <alignment horizontal="center" vertical="center"/>
      <protection hidden="1"/>
    </xf>
    <xf numFmtId="0" fontId="21" fillId="0" borderId="24" xfId="0" applyFont="1" applyBorder="1" applyAlignment="1" applyProtection="1">
      <alignment horizontal="center" vertical="center"/>
      <protection hidden="1"/>
    </xf>
    <xf numFmtId="49" fontId="21" fillId="0" borderId="24" xfId="0" applyNumberFormat="1" applyFont="1" applyBorder="1" applyAlignment="1" applyProtection="1">
      <alignment horizontal="left" vertical="center" wrapText="1"/>
      <protection hidden="1"/>
    </xf>
    <xf numFmtId="0" fontId="21" fillId="0" borderId="24" xfId="0" applyFont="1" applyBorder="1" applyAlignment="1" applyProtection="1">
      <alignment horizontal="left" vertical="center" wrapText="1"/>
      <protection hidden="1"/>
    </xf>
    <xf numFmtId="0" fontId="21" fillId="0" borderId="24" xfId="0" applyFont="1" applyBorder="1" applyAlignment="1" applyProtection="1">
      <alignment horizontal="center" vertical="center" wrapText="1"/>
      <protection hidden="1"/>
    </xf>
    <xf numFmtId="167" fontId="21" fillId="0" borderId="24" xfId="0" applyNumberFormat="1" applyFont="1" applyBorder="1" applyAlignment="1" applyProtection="1">
      <alignment vertical="center"/>
      <protection hidden="1"/>
    </xf>
    <xf numFmtId="4" fontId="21" fillId="0" borderId="24" xfId="0" applyNumberFormat="1" applyFont="1" applyBorder="1" applyAlignment="1" applyProtection="1">
      <alignment vertical="center"/>
      <protection hidden="1"/>
    </xf>
    <xf numFmtId="0" fontId="21" fillId="4" borderId="24" xfId="0" applyFont="1" applyFill="1" applyBorder="1" applyAlignment="1" applyProtection="1">
      <alignment horizontal="left" vertical="center"/>
      <protection hidden="1"/>
    </xf>
    <xf numFmtId="0" fontId="1" fillId="0" borderId="20" xfId="0" applyFont="1" applyBorder="1" applyAlignment="1" applyProtection="1">
      <alignment horizontal="center" vertical="center"/>
      <protection hidden="1"/>
    </xf>
    <xf numFmtId="166" fontId="1" fillId="0" borderId="20" xfId="0" applyNumberFormat="1" applyFont="1" applyBorder="1" applyAlignment="1" applyProtection="1">
      <alignment vertical="center"/>
      <protection hidden="1"/>
    </xf>
    <xf numFmtId="166" fontId="1" fillId="0" borderId="21" xfId="0" applyNumberFormat="1" applyFont="1" applyBorder="1" applyAlignment="1" applyProtection="1">
      <alignment vertical="center"/>
      <protection hidden="1"/>
    </xf>
    <xf numFmtId="0" fontId="0" fillId="0" borderId="0" xfId="0" applyAlignment="1" applyProtection="1">
      <alignment vertical="top"/>
      <protection hidden="1"/>
    </xf>
    <xf numFmtId="0" fontId="22" fillId="0" borderId="25" xfId="0" applyFont="1" applyBorder="1" applyAlignment="1" applyProtection="1">
      <alignment vertical="center" wrapText="1"/>
      <protection hidden="1"/>
    </xf>
    <xf numFmtId="0" fontId="22" fillId="0" borderId="26" xfId="0" applyFont="1" applyBorder="1" applyAlignment="1" applyProtection="1">
      <alignment vertical="center" wrapText="1"/>
      <protection hidden="1"/>
    </xf>
    <xf numFmtId="0" fontId="22" fillId="0" borderId="27" xfId="0" applyFont="1" applyBorder="1" applyAlignment="1" applyProtection="1">
      <alignment vertical="center" wrapText="1"/>
      <protection hidden="1"/>
    </xf>
    <xf numFmtId="0" fontId="0" fillId="0" borderId="0" xfId="0" applyAlignment="1" applyProtection="1">
      <alignment horizontal="center" vertical="center"/>
      <protection hidden="1"/>
    </xf>
    <xf numFmtId="0" fontId="22" fillId="0" borderId="28" xfId="0" applyFont="1" applyBorder="1" applyAlignment="1" applyProtection="1">
      <alignment horizontal="center" vertical="center" wrapText="1"/>
      <protection hidden="1"/>
    </xf>
    <xf numFmtId="0" fontId="22" fillId="0" borderId="29" xfId="0" applyFont="1" applyBorder="1" applyAlignment="1" applyProtection="1">
      <alignment horizontal="center" vertical="center" wrapText="1"/>
      <protection hidden="1"/>
    </xf>
    <xf numFmtId="0" fontId="22" fillId="0" borderId="28" xfId="0" applyFont="1" applyBorder="1" applyAlignment="1" applyProtection="1">
      <alignment vertical="center" wrapText="1"/>
      <protection hidden="1"/>
    </xf>
    <xf numFmtId="0" fontId="22" fillId="0" borderId="29" xfId="0" applyFont="1" applyBorder="1" applyAlignment="1" applyProtection="1">
      <alignment vertical="center" wrapText="1"/>
      <protection hidden="1"/>
    </xf>
    <xf numFmtId="0" fontId="24" fillId="0" borderId="1" xfId="0" applyFont="1" applyBorder="1" applyAlignment="1" applyProtection="1">
      <alignment horizontal="left" vertical="center" wrapText="1"/>
      <protection hidden="1"/>
    </xf>
    <xf numFmtId="0" fontId="25" fillId="0" borderId="28" xfId="0" applyFont="1" applyBorder="1" applyAlignment="1" applyProtection="1">
      <alignment vertical="center" wrapText="1"/>
      <protection hidden="1"/>
    </xf>
    <xf numFmtId="0" fontId="25" fillId="0" borderId="1" xfId="0" applyFont="1" applyBorder="1" applyAlignment="1" applyProtection="1">
      <alignment horizontal="left" vertical="center" wrapText="1"/>
      <protection hidden="1"/>
    </xf>
    <xf numFmtId="0" fontId="25" fillId="0" borderId="1" xfId="0" applyFont="1" applyBorder="1" applyAlignment="1" applyProtection="1">
      <alignment vertical="center" wrapText="1"/>
      <protection hidden="1"/>
    </xf>
    <xf numFmtId="0" fontId="25" fillId="0" borderId="1" xfId="0" applyFont="1" applyBorder="1" applyAlignment="1" applyProtection="1">
      <alignment vertical="center"/>
      <protection hidden="1"/>
    </xf>
    <xf numFmtId="0" fontId="25" fillId="0" borderId="1" xfId="0" applyFont="1" applyBorder="1" applyAlignment="1" applyProtection="1">
      <alignment horizontal="left" vertical="center"/>
      <protection hidden="1"/>
    </xf>
    <xf numFmtId="49" fontId="25" fillId="0" borderId="1" xfId="0" applyNumberFormat="1" applyFont="1" applyBorder="1" applyAlignment="1" applyProtection="1">
      <alignment vertical="center" wrapText="1"/>
      <protection hidden="1"/>
    </xf>
    <xf numFmtId="0" fontId="22" fillId="0" borderId="31" xfId="0" applyFont="1" applyBorder="1" applyAlignment="1" applyProtection="1">
      <alignment vertical="center" wrapText="1"/>
      <protection hidden="1"/>
    </xf>
    <xf numFmtId="0" fontId="26" fillId="0" borderId="30" xfId="0" applyFont="1" applyBorder="1" applyAlignment="1" applyProtection="1">
      <alignment vertical="center" wrapText="1"/>
      <protection hidden="1"/>
    </xf>
    <xf numFmtId="0" fontId="22" fillId="0" borderId="32" xfId="0" applyFont="1" applyBorder="1" applyAlignment="1" applyProtection="1">
      <alignment vertical="center" wrapText="1"/>
      <protection hidden="1"/>
    </xf>
    <xf numFmtId="0" fontId="22" fillId="0" borderId="1" xfId="0" applyFont="1" applyBorder="1" applyAlignment="1" applyProtection="1">
      <alignment vertical="top"/>
      <protection hidden="1"/>
    </xf>
    <xf numFmtId="0" fontId="22" fillId="0" borderId="0" xfId="0" applyFont="1" applyAlignment="1" applyProtection="1">
      <alignment vertical="top"/>
      <protection hidden="1"/>
    </xf>
    <xf numFmtId="0" fontId="22" fillId="0" borderId="25" xfId="0" applyFont="1" applyBorder="1" applyAlignment="1" applyProtection="1">
      <alignment horizontal="left" vertical="center"/>
      <protection hidden="1"/>
    </xf>
    <xf numFmtId="0" fontId="22" fillId="0" borderId="26" xfId="0" applyFont="1" applyBorder="1" applyAlignment="1" applyProtection="1">
      <alignment horizontal="left" vertical="center"/>
      <protection hidden="1"/>
    </xf>
    <xf numFmtId="0" fontId="22" fillId="0" borderId="27" xfId="0" applyFont="1" applyBorder="1" applyAlignment="1" applyProtection="1">
      <alignment horizontal="left" vertical="center"/>
      <protection hidden="1"/>
    </xf>
    <xf numFmtId="0" fontId="22" fillId="0" borderId="28" xfId="0" applyFont="1" applyBorder="1" applyAlignment="1" applyProtection="1">
      <alignment horizontal="left" vertical="center"/>
      <protection hidden="1"/>
    </xf>
    <xf numFmtId="0" fontId="22" fillId="0" borderId="29" xfId="0" applyFont="1" applyBorder="1" applyAlignment="1" applyProtection="1">
      <alignment horizontal="left" vertical="center"/>
      <protection hidden="1"/>
    </xf>
    <xf numFmtId="0" fontId="24" fillId="0" borderId="1" xfId="0" applyFont="1" applyBorder="1" applyAlignment="1" applyProtection="1">
      <alignment horizontal="left" vertical="center"/>
      <protection hidden="1"/>
    </xf>
    <xf numFmtId="0" fontId="27" fillId="0" borderId="0" xfId="0" applyFont="1" applyAlignment="1" applyProtection="1">
      <alignment horizontal="left" vertical="center"/>
      <protection hidden="1"/>
    </xf>
    <xf numFmtId="0" fontId="24" fillId="0" borderId="30" xfId="0" applyFont="1" applyBorder="1" applyAlignment="1" applyProtection="1">
      <alignment horizontal="left" vertical="center"/>
      <protection hidden="1"/>
    </xf>
    <xf numFmtId="0" fontId="24" fillId="0" borderId="30" xfId="0" applyFont="1" applyBorder="1" applyAlignment="1" applyProtection="1">
      <alignment horizontal="center" vertical="center"/>
      <protection hidden="1"/>
    </xf>
    <xf numFmtId="0" fontId="27" fillId="0" borderId="30" xfId="0" applyFont="1" applyBorder="1" applyAlignment="1" applyProtection="1">
      <alignment horizontal="left" vertical="center"/>
      <protection hidden="1"/>
    </xf>
    <xf numFmtId="0" fontId="28" fillId="0" borderId="1" xfId="0" applyFont="1" applyBorder="1" applyAlignment="1" applyProtection="1">
      <alignment horizontal="left" vertical="center"/>
      <protection hidden="1"/>
    </xf>
    <xf numFmtId="0" fontId="25" fillId="0" borderId="0" xfId="0" applyFont="1" applyAlignment="1" applyProtection="1">
      <alignment horizontal="left" vertical="center"/>
      <protection hidden="1"/>
    </xf>
    <xf numFmtId="0" fontId="25" fillId="0" borderId="1" xfId="0" applyFont="1" applyBorder="1" applyAlignment="1" applyProtection="1">
      <alignment horizontal="center" vertical="center"/>
      <protection hidden="1"/>
    </xf>
    <xf numFmtId="0" fontId="25" fillId="0" borderId="28" xfId="0" applyFont="1" applyBorder="1" applyAlignment="1" applyProtection="1">
      <alignment horizontal="left" vertical="center"/>
      <protection hidden="1"/>
    </xf>
    <xf numFmtId="0" fontId="25" fillId="0" borderId="1" xfId="0" applyFont="1" applyFill="1" applyBorder="1" applyAlignment="1" applyProtection="1">
      <alignment horizontal="left" vertical="center"/>
      <protection hidden="1"/>
    </xf>
    <xf numFmtId="0" fontId="25" fillId="0" borderId="1" xfId="0" applyFont="1" applyFill="1" applyBorder="1" applyAlignment="1" applyProtection="1">
      <alignment horizontal="center" vertical="center"/>
      <protection hidden="1"/>
    </xf>
    <xf numFmtId="0" fontId="22" fillId="0" borderId="31" xfId="0" applyFont="1" applyBorder="1" applyAlignment="1" applyProtection="1">
      <alignment horizontal="left" vertical="center"/>
      <protection hidden="1"/>
    </xf>
    <xf numFmtId="0" fontId="26" fillId="0" borderId="30" xfId="0" applyFont="1" applyBorder="1" applyAlignment="1" applyProtection="1">
      <alignment horizontal="left" vertical="center"/>
      <protection hidden="1"/>
    </xf>
    <xf numFmtId="0" fontId="22" fillId="0" borderId="32" xfId="0" applyFont="1" applyBorder="1" applyAlignment="1" applyProtection="1">
      <alignment horizontal="left" vertical="center"/>
      <protection hidden="1"/>
    </xf>
    <xf numFmtId="0" fontId="22" fillId="0" borderId="1" xfId="0" applyFont="1" applyBorder="1" applyAlignment="1" applyProtection="1">
      <alignment horizontal="left" vertical="center"/>
      <protection hidden="1"/>
    </xf>
    <xf numFmtId="0" fontId="26" fillId="0" borderId="1" xfId="0" applyFont="1" applyBorder="1" applyAlignment="1" applyProtection="1">
      <alignment horizontal="left" vertical="center"/>
      <protection hidden="1"/>
    </xf>
    <xf numFmtId="0" fontId="27" fillId="0" borderId="1" xfId="0" applyFont="1" applyBorder="1" applyAlignment="1" applyProtection="1">
      <alignment horizontal="left" vertical="center"/>
      <protection hidden="1"/>
    </xf>
    <xf numFmtId="0" fontId="25" fillId="0" borderId="30" xfId="0" applyFont="1" applyBorder="1" applyAlignment="1" applyProtection="1">
      <alignment horizontal="left" vertical="center"/>
      <protection hidden="1"/>
    </xf>
    <xf numFmtId="0" fontId="22" fillId="0" borderId="1" xfId="0" applyFont="1" applyBorder="1" applyAlignment="1" applyProtection="1">
      <alignment horizontal="left" vertical="center" wrapText="1"/>
      <protection hidden="1"/>
    </xf>
    <xf numFmtId="0" fontId="25" fillId="0" borderId="1" xfId="0" applyFont="1" applyBorder="1" applyAlignment="1" applyProtection="1">
      <alignment horizontal="center" vertical="center" wrapText="1"/>
      <protection hidden="1"/>
    </xf>
    <xf numFmtId="0" fontId="22" fillId="0" borderId="25" xfId="0" applyFont="1" applyBorder="1" applyAlignment="1" applyProtection="1">
      <alignment horizontal="left" vertical="center" wrapText="1"/>
      <protection hidden="1"/>
    </xf>
    <xf numFmtId="0" fontId="22" fillId="0" borderId="26" xfId="0" applyFont="1" applyBorder="1" applyAlignment="1" applyProtection="1">
      <alignment horizontal="left" vertical="center" wrapText="1"/>
      <protection hidden="1"/>
    </xf>
    <xf numFmtId="0" fontId="22" fillId="0" borderId="27" xfId="0" applyFont="1" applyBorder="1" applyAlignment="1" applyProtection="1">
      <alignment horizontal="left" vertical="center" wrapText="1"/>
      <protection hidden="1"/>
    </xf>
    <xf numFmtId="0" fontId="22" fillId="0" borderId="28" xfId="0" applyFont="1" applyBorder="1" applyAlignment="1" applyProtection="1">
      <alignment horizontal="left" vertical="center" wrapText="1"/>
      <protection hidden="1"/>
    </xf>
    <xf numFmtId="0" fontId="22" fillId="0" borderId="29" xfId="0" applyFont="1" applyBorder="1" applyAlignment="1" applyProtection="1">
      <alignment horizontal="left" vertical="center" wrapText="1"/>
      <protection hidden="1"/>
    </xf>
    <xf numFmtId="0" fontId="27" fillId="0" borderId="28" xfId="0" applyFont="1" applyBorder="1" applyAlignment="1" applyProtection="1">
      <alignment horizontal="left" vertical="center" wrapText="1"/>
      <protection hidden="1"/>
    </xf>
    <xf numFmtId="0" fontId="27" fillId="0" borderId="29" xfId="0" applyFont="1" applyBorder="1" applyAlignment="1" applyProtection="1">
      <alignment horizontal="left" vertical="center" wrapText="1"/>
      <protection hidden="1"/>
    </xf>
    <xf numFmtId="0" fontId="25" fillId="0" borderId="28" xfId="0" applyFont="1" applyBorder="1" applyAlignment="1" applyProtection="1">
      <alignment horizontal="left" vertical="center" wrapText="1"/>
      <protection hidden="1"/>
    </xf>
    <xf numFmtId="0" fontId="25" fillId="0" borderId="29" xfId="0" applyFont="1" applyBorder="1" applyAlignment="1" applyProtection="1">
      <alignment horizontal="left" vertical="center" wrapText="1"/>
      <protection hidden="1"/>
    </xf>
    <xf numFmtId="0" fontId="25" fillId="0" borderId="29" xfId="0" applyFont="1" applyBorder="1" applyAlignment="1" applyProtection="1">
      <alignment horizontal="left" vertical="center"/>
      <protection hidden="1"/>
    </xf>
    <xf numFmtId="0" fontId="25" fillId="0" borderId="31" xfId="0" applyFont="1" applyBorder="1" applyAlignment="1" applyProtection="1">
      <alignment horizontal="left" vertical="center" wrapText="1"/>
      <protection hidden="1"/>
    </xf>
    <xf numFmtId="0" fontId="25" fillId="0" borderId="30" xfId="0" applyFont="1" applyBorder="1" applyAlignment="1" applyProtection="1">
      <alignment horizontal="left" vertical="center" wrapText="1"/>
      <protection hidden="1"/>
    </xf>
    <xf numFmtId="0" fontId="25" fillId="0" borderId="32" xfId="0" applyFont="1" applyBorder="1" applyAlignment="1" applyProtection="1">
      <alignment horizontal="left" vertical="center" wrapText="1"/>
      <protection hidden="1"/>
    </xf>
    <xf numFmtId="0" fontId="25" fillId="0" borderId="1" xfId="0" applyFont="1" applyBorder="1" applyAlignment="1" applyProtection="1">
      <alignment horizontal="left" vertical="top"/>
      <protection hidden="1"/>
    </xf>
    <xf numFmtId="0" fontId="25" fillId="0" borderId="1" xfId="0" applyFont="1" applyBorder="1" applyAlignment="1" applyProtection="1">
      <alignment horizontal="center" vertical="top"/>
      <protection hidden="1"/>
    </xf>
    <xf numFmtId="0" fontId="25" fillId="0" borderId="31" xfId="0" applyFont="1" applyBorder="1" applyAlignment="1" applyProtection="1">
      <alignment horizontal="left" vertical="center"/>
      <protection hidden="1"/>
    </xf>
    <xf numFmtId="0" fontId="25" fillId="0" borderId="32" xfId="0" applyFont="1" applyBorder="1" applyAlignment="1" applyProtection="1">
      <alignment horizontal="left" vertical="center"/>
      <protection hidden="1"/>
    </xf>
    <xf numFmtId="0" fontId="27" fillId="0" borderId="0" xfId="0" applyFont="1" applyAlignment="1" applyProtection="1">
      <alignment vertical="center"/>
      <protection hidden="1"/>
    </xf>
    <xf numFmtId="0" fontId="24" fillId="0" borderId="1" xfId="0" applyFont="1" applyBorder="1" applyAlignment="1" applyProtection="1">
      <alignment vertical="center"/>
      <protection hidden="1"/>
    </xf>
    <xf numFmtId="0" fontId="27" fillId="0" borderId="30" xfId="0" applyFont="1" applyBorder="1" applyAlignment="1" applyProtection="1">
      <alignment vertical="center"/>
      <protection hidden="1"/>
    </xf>
    <xf numFmtId="0" fontId="24" fillId="0" borderId="30" xfId="0" applyFont="1" applyBorder="1" applyAlignment="1" applyProtection="1">
      <alignment vertical="center"/>
      <protection hidden="1"/>
    </xf>
    <xf numFmtId="0" fontId="0" fillId="0" borderId="1" xfId="0" applyBorder="1" applyAlignment="1" applyProtection="1">
      <alignment vertical="top"/>
      <protection hidden="1"/>
    </xf>
    <xf numFmtId="49" fontId="25" fillId="0" borderId="1" xfId="0" applyNumberFormat="1" applyFont="1" applyBorder="1" applyAlignment="1" applyProtection="1">
      <alignment horizontal="left" vertical="center"/>
      <protection hidden="1"/>
    </xf>
    <xf numFmtId="0" fontId="0" fillId="0" borderId="30" xfId="0" applyBorder="1" applyAlignment="1" applyProtection="1">
      <alignment vertical="top"/>
      <protection hidden="1"/>
    </xf>
    <xf numFmtId="0" fontId="24" fillId="0" borderId="30" xfId="0" applyFont="1" applyBorder="1" applyAlignment="1" applyProtection="1">
      <alignment horizontal="left"/>
      <protection hidden="1"/>
    </xf>
    <xf numFmtId="0" fontId="27" fillId="0" borderId="30" xfId="0" applyFont="1" applyBorder="1" applyAlignment="1" applyProtection="1">
      <protection hidden="1"/>
    </xf>
    <xf numFmtId="0" fontId="22" fillId="0" borderId="28" xfId="0" applyFont="1" applyBorder="1" applyAlignment="1" applyProtection="1">
      <alignment vertical="top"/>
      <protection hidden="1"/>
    </xf>
    <xf numFmtId="0" fontId="22" fillId="0" borderId="29" xfId="0" applyFont="1" applyBorder="1" applyAlignment="1" applyProtection="1">
      <alignment vertical="top"/>
      <protection hidden="1"/>
    </xf>
    <xf numFmtId="0" fontId="22" fillId="0" borderId="1" xfId="0" applyFont="1" applyBorder="1" applyAlignment="1" applyProtection="1">
      <alignment horizontal="center" vertical="center"/>
      <protection hidden="1"/>
    </xf>
    <xf numFmtId="0" fontId="22" fillId="0" borderId="1" xfId="0" applyFont="1" applyBorder="1" applyAlignment="1" applyProtection="1">
      <alignment horizontal="left" vertical="top"/>
      <protection hidden="1"/>
    </xf>
    <xf numFmtId="0" fontId="22" fillId="0" borderId="31" xfId="0" applyFont="1" applyBorder="1" applyAlignment="1" applyProtection="1">
      <alignment vertical="top"/>
      <protection hidden="1"/>
    </xf>
    <xf numFmtId="0" fontId="22" fillId="0" borderId="30" xfId="0" applyFont="1" applyBorder="1" applyAlignment="1" applyProtection="1">
      <alignment vertical="top"/>
      <protection hidden="1"/>
    </xf>
    <xf numFmtId="0" fontId="22" fillId="0" borderId="32" xfId="0" applyFont="1" applyBorder="1" applyAlignment="1" applyProtection="1">
      <alignment vertical="top"/>
      <protection hidden="1"/>
    </xf>
    <xf numFmtId="0" fontId="2" fillId="0" borderId="0" xfId="0" applyFont="1" applyBorder="1" applyAlignment="1" applyProtection="1">
      <alignment horizontal="left" vertical="center" wrapText="1"/>
      <protection hidden="1"/>
    </xf>
    <xf numFmtId="0" fontId="0" fillId="0" borderId="0" xfId="0" applyFont="1" applyBorder="1" applyAlignment="1" applyProtection="1">
      <alignment horizontal="left" vertical="center"/>
      <protection hidden="1"/>
    </xf>
    <xf numFmtId="0" fontId="13" fillId="0" borderId="0" xfId="0" applyFont="1" applyAlignment="1" applyProtection="1">
      <alignment horizontal="left" vertical="center" wrapText="1"/>
      <protection hidden="1"/>
    </xf>
    <xf numFmtId="0" fontId="13" fillId="0" borderId="0" xfId="0" applyFont="1" applyAlignment="1" applyProtection="1">
      <alignment horizontal="left" vertical="center"/>
      <protection hidden="1"/>
    </xf>
    <xf numFmtId="0" fontId="3" fillId="0" borderId="0" xfId="0" applyFont="1" applyAlignment="1" applyProtection="1">
      <alignment horizontal="left" vertical="center" wrapText="1"/>
      <protection hidden="1"/>
    </xf>
    <xf numFmtId="0" fontId="0" fillId="0" borderId="0" xfId="0" applyFont="1" applyAlignment="1" applyProtection="1">
      <alignment vertical="center"/>
      <protection hidden="1"/>
    </xf>
    <xf numFmtId="0" fontId="16" fillId="2" borderId="0" xfId="1" applyFont="1" applyFill="1" applyAlignment="1" applyProtection="1">
      <alignment vertical="center"/>
      <protection hidden="1"/>
    </xf>
    <xf numFmtId="0" fontId="11" fillId="3" borderId="0" xfId="0" applyFont="1" applyFill="1" applyAlignment="1" applyProtection="1">
      <alignment horizontal="center" vertical="center"/>
      <protection hidden="1"/>
    </xf>
    <xf numFmtId="0" fontId="0" fillId="0" borderId="0" xfId="0" applyProtection="1">
      <protection hidden="1"/>
    </xf>
    <xf numFmtId="0" fontId="3" fillId="0" borderId="0" xfId="0" applyFont="1" applyBorder="1" applyAlignment="1" applyProtection="1">
      <alignment horizontal="left" vertical="center" wrapText="1"/>
      <protection hidden="1"/>
    </xf>
    <xf numFmtId="0" fontId="0" fillId="0" borderId="0" xfId="0" applyFont="1" applyBorder="1" applyAlignment="1" applyProtection="1">
      <alignment vertical="center"/>
      <protection hidden="1"/>
    </xf>
    <xf numFmtId="0" fontId="13" fillId="0" borderId="0" xfId="0" applyFont="1" applyBorder="1" applyAlignment="1" applyProtection="1">
      <alignment horizontal="left" vertical="center" wrapText="1"/>
      <protection hidden="1"/>
    </xf>
    <xf numFmtId="0" fontId="13" fillId="0" borderId="0" xfId="0" applyFont="1" applyBorder="1" applyAlignment="1" applyProtection="1">
      <alignment horizontal="left" vertical="center"/>
      <protection hidden="1"/>
    </xf>
    <xf numFmtId="0" fontId="25" fillId="0" borderId="1" xfId="0" applyFont="1" applyBorder="1" applyAlignment="1" applyProtection="1">
      <alignment horizontal="left" vertical="top"/>
      <protection hidden="1"/>
    </xf>
    <xf numFmtId="0" fontId="25" fillId="0" borderId="1" xfId="0" applyFont="1" applyBorder="1" applyAlignment="1" applyProtection="1">
      <alignment horizontal="left" vertical="center"/>
      <protection hidden="1"/>
    </xf>
    <xf numFmtId="0" fontId="24" fillId="0" borderId="30" xfId="0" applyFont="1" applyBorder="1" applyAlignment="1" applyProtection="1">
      <alignment horizontal="left"/>
      <protection hidden="1"/>
    </xf>
    <xf numFmtId="0" fontId="23" fillId="0" borderId="1" xfId="0" applyFont="1" applyBorder="1" applyAlignment="1" applyProtection="1">
      <alignment horizontal="center" vertical="center" wrapText="1"/>
      <protection hidden="1"/>
    </xf>
    <xf numFmtId="0" fontId="23" fillId="0" borderId="1" xfId="0" applyFont="1" applyBorder="1" applyAlignment="1" applyProtection="1">
      <alignment horizontal="center" vertical="center"/>
      <protection hidden="1"/>
    </xf>
    <xf numFmtId="0" fontId="25" fillId="0" borderId="1" xfId="0" applyFont="1" applyBorder="1" applyAlignment="1" applyProtection="1">
      <alignment horizontal="left" vertical="center" wrapText="1"/>
      <protection hidden="1"/>
    </xf>
    <xf numFmtId="49" fontId="25" fillId="0" borderId="1" xfId="0" applyNumberFormat="1" applyFont="1" applyBorder="1" applyAlignment="1" applyProtection="1">
      <alignment horizontal="left" vertical="center" wrapText="1"/>
      <protection hidden="1"/>
    </xf>
    <xf numFmtId="0" fontId="24" fillId="0" borderId="30" xfId="0" applyFont="1" applyBorder="1" applyAlignment="1" applyProtection="1">
      <alignment horizontal="left" wrapText="1"/>
      <protection hidden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R206"/>
  <sheetViews>
    <sheetView showGridLines="0" tabSelected="1" workbookViewId="0">
      <pane ySplit="1" topLeftCell="A2" activePane="bottomLeft" state="frozen"/>
      <selection pane="bottomLeft" activeCell="A2" sqref="A2"/>
    </sheetView>
  </sheetViews>
  <sheetFormatPr defaultColWidth="9.28515625" defaultRowHeight="12" x14ac:dyDescent="0.3"/>
  <cols>
    <col min="1" max="1" width="8.28515625" style="5" customWidth="1"/>
    <col min="2" max="2" width="1.7109375" style="5" customWidth="1"/>
    <col min="3" max="3" width="4.140625" style="5" customWidth="1"/>
    <col min="4" max="4" width="4.28515625" style="5" customWidth="1"/>
    <col min="5" max="5" width="17.140625" style="5" customWidth="1"/>
    <col min="6" max="6" width="75" style="5" customWidth="1"/>
    <col min="7" max="7" width="8.7109375" style="5" customWidth="1"/>
    <col min="8" max="8" width="11.140625" style="5" customWidth="1"/>
    <col min="9" max="9" width="12.7109375" style="5" customWidth="1"/>
    <col min="10" max="10" width="23.42578125" style="5" customWidth="1"/>
    <col min="11" max="11" width="15.42578125" style="5" customWidth="1"/>
    <col min="12" max="12" width="9.28515625" style="5"/>
    <col min="13" max="18" width="9.28515625" style="5" hidden="1"/>
    <col min="19" max="19" width="8.140625" style="5" hidden="1" customWidth="1"/>
    <col min="20" max="20" width="29.7109375" style="5" hidden="1" customWidth="1"/>
    <col min="21" max="21" width="16.28515625" style="5" hidden="1" customWidth="1"/>
    <col min="22" max="22" width="12.28515625" style="5" customWidth="1"/>
    <col min="23" max="23" width="16.28515625" style="5" customWidth="1"/>
    <col min="24" max="24" width="12.28515625" style="5" customWidth="1"/>
    <col min="25" max="25" width="15" style="5" customWidth="1"/>
    <col min="26" max="26" width="11" style="5" customWidth="1"/>
    <col min="27" max="27" width="15" style="5" customWidth="1"/>
    <col min="28" max="28" width="16.28515625" style="5" customWidth="1"/>
    <col min="29" max="29" width="11" style="5" customWidth="1"/>
    <col min="30" max="30" width="15" style="5" customWidth="1"/>
    <col min="31" max="31" width="16.28515625" style="5" customWidth="1"/>
    <col min="32" max="43" width="9.28515625" style="5"/>
    <col min="44" max="65" width="9.28515625" style="5" hidden="1"/>
    <col min="66" max="16384" width="9.28515625" style="5"/>
  </cols>
  <sheetData>
    <row r="1" spans="1:70" ht="21.75" customHeight="1" x14ac:dyDescent="0.3">
      <c r="A1" s="4"/>
      <c r="B1" s="1"/>
      <c r="C1" s="1"/>
      <c r="D1" s="2" t="s">
        <v>0</v>
      </c>
      <c r="E1" s="1"/>
      <c r="F1" s="37" t="s">
        <v>51</v>
      </c>
      <c r="G1" s="226" t="s">
        <v>52</v>
      </c>
      <c r="H1" s="226"/>
      <c r="I1" s="1"/>
      <c r="J1" s="37" t="s">
        <v>53</v>
      </c>
      <c r="K1" s="2" t="s">
        <v>54</v>
      </c>
      <c r="L1" s="37" t="s">
        <v>55</v>
      </c>
      <c r="M1" s="37"/>
      <c r="N1" s="37"/>
      <c r="O1" s="37"/>
      <c r="P1" s="37"/>
      <c r="Q1" s="37"/>
      <c r="R1" s="37"/>
      <c r="S1" s="37"/>
      <c r="T1" s="37"/>
      <c r="U1" s="3"/>
      <c r="V1" s="3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</row>
    <row r="2" spans="1:70" ht="36.9" customHeight="1" x14ac:dyDescent="0.3">
      <c r="L2" s="227" t="s">
        <v>3</v>
      </c>
      <c r="M2" s="228"/>
      <c r="N2" s="228"/>
      <c r="O2" s="228"/>
      <c r="P2" s="228"/>
      <c r="Q2" s="228"/>
      <c r="R2" s="228"/>
      <c r="S2" s="228"/>
      <c r="T2" s="228"/>
      <c r="U2" s="228"/>
      <c r="V2" s="228"/>
      <c r="AT2" s="6" t="s">
        <v>50</v>
      </c>
    </row>
    <row r="3" spans="1:70" ht="6.9" customHeight="1" x14ac:dyDescent="0.3">
      <c r="B3" s="7"/>
      <c r="C3" s="8"/>
      <c r="D3" s="8"/>
      <c r="E3" s="8"/>
      <c r="F3" s="8"/>
      <c r="G3" s="8"/>
      <c r="H3" s="8"/>
      <c r="I3" s="8"/>
      <c r="J3" s="8"/>
      <c r="K3" s="9"/>
      <c r="AT3" s="6" t="s">
        <v>48</v>
      </c>
    </row>
    <row r="4" spans="1:70" ht="36.9" customHeight="1" x14ac:dyDescent="0.3">
      <c r="B4" s="10"/>
      <c r="C4" s="11"/>
      <c r="D4" s="12" t="s">
        <v>56</v>
      </c>
      <c r="E4" s="11"/>
      <c r="F4" s="11"/>
      <c r="G4" s="11"/>
      <c r="H4" s="11"/>
      <c r="I4" s="11"/>
      <c r="J4" s="11"/>
      <c r="K4" s="13"/>
      <c r="M4" s="14" t="s">
        <v>6</v>
      </c>
      <c r="AT4" s="6" t="s">
        <v>2</v>
      </c>
    </row>
    <row r="5" spans="1:70" ht="6.9" customHeight="1" x14ac:dyDescent="0.3">
      <c r="B5" s="10"/>
      <c r="C5" s="11"/>
      <c r="D5" s="11"/>
      <c r="E5" s="11"/>
      <c r="F5" s="11"/>
      <c r="G5" s="11"/>
      <c r="H5" s="11"/>
      <c r="I5" s="11"/>
      <c r="J5" s="11"/>
      <c r="K5" s="13"/>
    </row>
    <row r="6" spans="1:70" ht="13.2" x14ac:dyDescent="0.3">
      <c r="B6" s="10"/>
      <c r="C6" s="11"/>
      <c r="D6" s="15" t="s">
        <v>7</v>
      </c>
      <c r="E6" s="11"/>
      <c r="F6" s="11"/>
      <c r="G6" s="11"/>
      <c r="H6" s="11"/>
      <c r="I6" s="11"/>
      <c r="J6" s="11"/>
      <c r="K6" s="13"/>
    </row>
    <row r="7" spans="1:70" ht="16.5" customHeight="1" x14ac:dyDescent="0.3">
      <c r="B7" s="10"/>
      <c r="C7" s="11"/>
      <c r="D7" s="11"/>
      <c r="E7" s="229" t="s">
        <v>8</v>
      </c>
      <c r="F7" s="230"/>
      <c r="G7" s="230"/>
      <c r="H7" s="230"/>
      <c r="I7" s="11"/>
      <c r="J7" s="11"/>
      <c r="K7" s="13"/>
    </row>
    <row r="8" spans="1:70" s="20" customFormat="1" ht="13.2" x14ac:dyDescent="0.3">
      <c r="B8" s="17"/>
      <c r="C8" s="18"/>
      <c r="D8" s="15" t="s">
        <v>57</v>
      </c>
      <c r="E8" s="18"/>
      <c r="F8" s="18"/>
      <c r="G8" s="18"/>
      <c r="H8" s="18"/>
      <c r="I8" s="18"/>
      <c r="J8" s="18"/>
      <c r="K8" s="19"/>
    </row>
    <row r="9" spans="1:70" s="20" customFormat="1" ht="36.9" customHeight="1" x14ac:dyDescent="0.3">
      <c r="B9" s="17"/>
      <c r="C9" s="18"/>
      <c r="D9" s="18"/>
      <c r="E9" s="229" t="s">
        <v>171</v>
      </c>
      <c r="F9" s="230"/>
      <c r="G9" s="230"/>
      <c r="H9" s="230"/>
      <c r="I9" s="18"/>
      <c r="J9" s="18"/>
      <c r="K9" s="19"/>
    </row>
    <row r="10" spans="1:70" s="20" customFormat="1" x14ac:dyDescent="0.3">
      <c r="B10" s="17"/>
      <c r="C10" s="18"/>
      <c r="D10" s="18"/>
      <c r="E10" s="18"/>
      <c r="F10" s="18"/>
      <c r="G10" s="18"/>
      <c r="H10" s="18"/>
      <c r="I10" s="18"/>
      <c r="J10" s="18"/>
      <c r="K10" s="19"/>
    </row>
    <row r="11" spans="1:70" s="20" customFormat="1" ht="14.4" customHeight="1" x14ac:dyDescent="0.3">
      <c r="B11" s="17"/>
      <c r="C11" s="18"/>
      <c r="D11" s="15" t="s">
        <v>9</v>
      </c>
      <c r="E11" s="18"/>
      <c r="F11" s="16" t="s">
        <v>10</v>
      </c>
      <c r="G11" s="18"/>
      <c r="H11" s="18"/>
      <c r="I11" s="15" t="s">
        <v>11</v>
      </c>
      <c r="J11" s="16" t="s">
        <v>1</v>
      </c>
      <c r="K11" s="19"/>
    </row>
    <row r="12" spans="1:70" s="20" customFormat="1" ht="14.4" customHeight="1" x14ac:dyDescent="0.3">
      <c r="B12" s="17"/>
      <c r="C12" s="18"/>
      <c r="D12" s="15" t="s">
        <v>12</v>
      </c>
      <c r="E12" s="18"/>
      <c r="F12" s="16" t="s">
        <v>13</v>
      </c>
      <c r="G12" s="18"/>
      <c r="H12" s="18"/>
      <c r="I12" s="15" t="s">
        <v>14</v>
      </c>
      <c r="J12" s="36" t="s">
        <v>22</v>
      </c>
      <c r="K12" s="19"/>
    </row>
    <row r="13" spans="1:70" s="20" customFormat="1" ht="10.95" customHeight="1" x14ac:dyDescent="0.3">
      <c r="B13" s="17"/>
      <c r="C13" s="18"/>
      <c r="D13" s="18"/>
      <c r="E13" s="18"/>
      <c r="F13" s="18"/>
      <c r="G13" s="18"/>
      <c r="H13" s="18"/>
      <c r="I13" s="18"/>
      <c r="J13" s="18"/>
      <c r="K13" s="19"/>
    </row>
    <row r="14" spans="1:70" s="20" customFormat="1" ht="14.4" customHeight="1" x14ac:dyDescent="0.3">
      <c r="B14" s="17"/>
      <c r="C14" s="18"/>
      <c r="D14" s="15" t="s">
        <v>15</v>
      </c>
      <c r="E14" s="18"/>
      <c r="F14" s="18"/>
      <c r="G14" s="18"/>
      <c r="H14" s="18"/>
      <c r="I14" s="15" t="s">
        <v>16</v>
      </c>
      <c r="J14" s="16" t="s">
        <v>17</v>
      </c>
      <c r="K14" s="19"/>
    </row>
    <row r="15" spans="1:70" s="20" customFormat="1" ht="18" customHeight="1" x14ac:dyDescent="0.3">
      <c r="B15" s="17"/>
      <c r="C15" s="18"/>
      <c r="D15" s="18"/>
      <c r="E15" s="16" t="s">
        <v>18</v>
      </c>
      <c r="F15" s="18"/>
      <c r="G15" s="18"/>
      <c r="H15" s="18"/>
      <c r="I15" s="15" t="s">
        <v>19</v>
      </c>
      <c r="J15" s="16" t="s">
        <v>20</v>
      </c>
      <c r="K15" s="19"/>
    </row>
    <row r="16" spans="1:70" s="20" customFormat="1" ht="6.9" customHeight="1" x14ac:dyDescent="0.3">
      <c r="B16" s="17"/>
      <c r="C16" s="18"/>
      <c r="D16" s="18"/>
      <c r="E16" s="18"/>
      <c r="F16" s="18"/>
      <c r="G16" s="18"/>
      <c r="H16" s="18"/>
      <c r="I16" s="18"/>
      <c r="J16" s="18"/>
      <c r="K16" s="19"/>
    </row>
    <row r="17" spans="2:11" s="20" customFormat="1" ht="14.4" customHeight="1" x14ac:dyDescent="0.3">
      <c r="B17" s="17"/>
      <c r="C17" s="18"/>
      <c r="D17" s="15" t="s">
        <v>21</v>
      </c>
      <c r="E17" s="18"/>
      <c r="F17" s="18"/>
      <c r="G17" s="18"/>
      <c r="H17" s="18"/>
      <c r="I17" s="15" t="s">
        <v>16</v>
      </c>
      <c r="J17" s="36" t="s">
        <v>22</v>
      </c>
      <c r="K17" s="19"/>
    </row>
    <row r="18" spans="2:11" s="20" customFormat="1" ht="18" customHeight="1" x14ac:dyDescent="0.3">
      <c r="B18" s="17"/>
      <c r="C18" s="18"/>
      <c r="D18" s="18"/>
      <c r="E18" s="36" t="s">
        <v>22</v>
      </c>
      <c r="F18" s="18"/>
      <c r="G18" s="18"/>
      <c r="H18" s="18"/>
      <c r="I18" s="15" t="s">
        <v>19</v>
      </c>
      <c r="J18" s="36" t="s">
        <v>22</v>
      </c>
      <c r="K18" s="19"/>
    </row>
    <row r="19" spans="2:11" s="20" customFormat="1" ht="6.9" customHeight="1" x14ac:dyDescent="0.3">
      <c r="B19" s="17"/>
      <c r="C19" s="18"/>
      <c r="D19" s="18"/>
      <c r="E19" s="18"/>
      <c r="F19" s="18"/>
      <c r="G19" s="18"/>
      <c r="H19" s="18"/>
      <c r="I19" s="18"/>
      <c r="J19" s="18"/>
      <c r="K19" s="19"/>
    </row>
    <row r="20" spans="2:11" s="20" customFormat="1" ht="14.4" customHeight="1" x14ac:dyDescent="0.3">
      <c r="B20" s="17"/>
      <c r="C20" s="18"/>
      <c r="D20" s="15" t="s">
        <v>23</v>
      </c>
      <c r="E20" s="18"/>
      <c r="F20" s="18"/>
      <c r="G20" s="18"/>
      <c r="H20" s="18"/>
      <c r="I20" s="15" t="s">
        <v>16</v>
      </c>
      <c r="J20" s="16" t="s">
        <v>24</v>
      </c>
      <c r="K20" s="19"/>
    </row>
    <row r="21" spans="2:11" s="20" customFormat="1" ht="18" customHeight="1" x14ac:dyDescent="0.3">
      <c r="B21" s="17"/>
      <c r="C21" s="18"/>
      <c r="D21" s="18"/>
      <c r="E21" s="16" t="s">
        <v>25</v>
      </c>
      <c r="F21" s="18"/>
      <c r="G21" s="18"/>
      <c r="H21" s="18"/>
      <c r="I21" s="15" t="s">
        <v>19</v>
      </c>
      <c r="J21" s="16" t="s">
        <v>26</v>
      </c>
      <c r="K21" s="19"/>
    </row>
    <row r="22" spans="2:11" s="20" customFormat="1" ht="6.9" customHeight="1" x14ac:dyDescent="0.3">
      <c r="B22" s="17"/>
      <c r="C22" s="18"/>
      <c r="D22" s="18"/>
      <c r="E22" s="18"/>
      <c r="F22" s="18"/>
      <c r="G22" s="18"/>
      <c r="H22" s="18"/>
      <c r="I22" s="18"/>
      <c r="J22" s="18"/>
      <c r="K22" s="19"/>
    </row>
    <row r="23" spans="2:11" s="20" customFormat="1" ht="14.4" customHeight="1" x14ac:dyDescent="0.3">
      <c r="B23" s="17"/>
      <c r="C23" s="18"/>
      <c r="D23" s="15" t="s">
        <v>28</v>
      </c>
      <c r="E23" s="18"/>
      <c r="F23" s="18"/>
      <c r="G23" s="18"/>
      <c r="H23" s="18"/>
      <c r="I23" s="18"/>
      <c r="J23" s="18"/>
      <c r="K23" s="19"/>
    </row>
    <row r="24" spans="2:11" s="42" customFormat="1" ht="16.5" customHeight="1" x14ac:dyDescent="0.3">
      <c r="B24" s="39"/>
      <c r="C24" s="40"/>
      <c r="D24" s="40"/>
      <c r="E24" s="220" t="s">
        <v>1</v>
      </c>
      <c r="F24" s="220"/>
      <c r="G24" s="220"/>
      <c r="H24" s="220"/>
      <c r="I24" s="40"/>
      <c r="J24" s="40"/>
      <c r="K24" s="41"/>
    </row>
    <row r="25" spans="2:11" s="20" customFormat="1" ht="6.9" customHeight="1" x14ac:dyDescent="0.3">
      <c r="B25" s="17"/>
      <c r="C25" s="18"/>
      <c r="D25" s="18"/>
      <c r="E25" s="18"/>
      <c r="F25" s="18"/>
      <c r="G25" s="18"/>
      <c r="H25" s="18"/>
      <c r="I25" s="18"/>
      <c r="J25" s="18"/>
      <c r="K25" s="19"/>
    </row>
    <row r="26" spans="2:11" s="20" customFormat="1" ht="6.9" customHeight="1" x14ac:dyDescent="0.3">
      <c r="B26" s="17"/>
      <c r="C26" s="18"/>
      <c r="D26" s="29"/>
      <c r="E26" s="29"/>
      <c r="F26" s="29"/>
      <c r="G26" s="29"/>
      <c r="H26" s="29"/>
      <c r="I26" s="29"/>
      <c r="J26" s="29"/>
      <c r="K26" s="43"/>
    </row>
    <row r="27" spans="2:11" s="20" customFormat="1" ht="25.35" customHeight="1" x14ac:dyDescent="0.3">
      <c r="B27" s="17"/>
      <c r="C27" s="18"/>
      <c r="D27" s="44" t="s">
        <v>29</v>
      </c>
      <c r="E27" s="18"/>
      <c r="F27" s="18"/>
      <c r="G27" s="18"/>
      <c r="H27" s="18"/>
      <c r="I27" s="18"/>
      <c r="J27" s="45">
        <f>ROUND(J81,2)</f>
        <v>0</v>
      </c>
      <c r="K27" s="19"/>
    </row>
    <row r="28" spans="2:11" s="20" customFormat="1" ht="6.9" customHeight="1" x14ac:dyDescent="0.3">
      <c r="B28" s="17"/>
      <c r="C28" s="18"/>
      <c r="D28" s="29"/>
      <c r="E28" s="29"/>
      <c r="F28" s="29"/>
      <c r="G28" s="29"/>
      <c r="H28" s="29"/>
      <c r="I28" s="29"/>
      <c r="J28" s="29"/>
      <c r="K28" s="43"/>
    </row>
    <row r="29" spans="2:11" s="20" customFormat="1" ht="14.4" customHeight="1" x14ac:dyDescent="0.3">
      <c r="B29" s="17"/>
      <c r="C29" s="18"/>
      <c r="D29" s="18"/>
      <c r="E29" s="18"/>
      <c r="F29" s="46" t="s">
        <v>31</v>
      </c>
      <c r="G29" s="18"/>
      <c r="H29" s="18"/>
      <c r="I29" s="46" t="s">
        <v>30</v>
      </c>
      <c r="J29" s="46" t="s">
        <v>32</v>
      </c>
      <c r="K29" s="19"/>
    </row>
    <row r="30" spans="2:11" s="20" customFormat="1" ht="14.4" customHeight="1" x14ac:dyDescent="0.3">
      <c r="B30" s="17"/>
      <c r="C30" s="18"/>
      <c r="D30" s="21" t="s">
        <v>33</v>
      </c>
      <c r="E30" s="21" t="s">
        <v>34</v>
      </c>
      <c r="F30" s="47">
        <f>ROUND(SUM(BE81:BE205), 2)</f>
        <v>0</v>
      </c>
      <c r="G30" s="18"/>
      <c r="H30" s="18"/>
      <c r="I30" s="48">
        <v>0.21</v>
      </c>
      <c r="J30" s="47">
        <f>ROUND(ROUND((SUM(BE81:BE205)), 2)*I30, 2)</f>
        <v>0</v>
      </c>
      <c r="K30" s="19"/>
    </row>
    <row r="31" spans="2:11" s="20" customFormat="1" ht="14.4" customHeight="1" x14ac:dyDescent="0.3">
      <c r="B31" s="17"/>
      <c r="C31" s="18"/>
      <c r="D31" s="18"/>
      <c r="E31" s="21" t="s">
        <v>35</v>
      </c>
      <c r="F31" s="47">
        <f>ROUND(SUM(BF81:BF205), 2)</f>
        <v>0</v>
      </c>
      <c r="G31" s="18"/>
      <c r="H31" s="18"/>
      <c r="I31" s="48">
        <v>0.15</v>
      </c>
      <c r="J31" s="47">
        <f>ROUND(ROUND((SUM(BF81:BF205)), 2)*I31, 2)</f>
        <v>0</v>
      </c>
      <c r="K31" s="19"/>
    </row>
    <row r="32" spans="2:11" s="20" customFormat="1" ht="14.4" hidden="1" customHeight="1" x14ac:dyDescent="0.3">
      <c r="B32" s="17"/>
      <c r="C32" s="18"/>
      <c r="D32" s="18"/>
      <c r="E32" s="21" t="s">
        <v>36</v>
      </c>
      <c r="F32" s="47">
        <f>ROUND(SUM(BG81:BG205), 2)</f>
        <v>0</v>
      </c>
      <c r="G32" s="18"/>
      <c r="H32" s="18"/>
      <c r="I32" s="48">
        <v>0.21</v>
      </c>
      <c r="J32" s="47">
        <v>0</v>
      </c>
      <c r="K32" s="19"/>
    </row>
    <row r="33" spans="2:11" s="20" customFormat="1" ht="14.4" hidden="1" customHeight="1" x14ac:dyDescent="0.3">
      <c r="B33" s="17"/>
      <c r="C33" s="18"/>
      <c r="D33" s="18"/>
      <c r="E33" s="21" t="s">
        <v>37</v>
      </c>
      <c r="F33" s="47">
        <f>ROUND(SUM(BH81:BH205), 2)</f>
        <v>0</v>
      </c>
      <c r="G33" s="18"/>
      <c r="H33" s="18"/>
      <c r="I33" s="48">
        <v>0.15</v>
      </c>
      <c r="J33" s="47">
        <v>0</v>
      </c>
      <c r="K33" s="19"/>
    </row>
    <row r="34" spans="2:11" s="20" customFormat="1" ht="14.4" hidden="1" customHeight="1" x14ac:dyDescent="0.3">
      <c r="B34" s="17"/>
      <c r="C34" s="18"/>
      <c r="D34" s="18"/>
      <c r="E34" s="21" t="s">
        <v>38</v>
      </c>
      <c r="F34" s="47">
        <f>ROUND(SUM(BI81:BI205), 2)</f>
        <v>0</v>
      </c>
      <c r="G34" s="18"/>
      <c r="H34" s="18"/>
      <c r="I34" s="48">
        <v>0</v>
      </c>
      <c r="J34" s="47">
        <v>0</v>
      </c>
      <c r="K34" s="19"/>
    </row>
    <row r="35" spans="2:11" s="20" customFormat="1" ht="6.9" customHeight="1" x14ac:dyDescent="0.3">
      <c r="B35" s="17"/>
      <c r="C35" s="18"/>
      <c r="D35" s="18"/>
      <c r="E35" s="18"/>
      <c r="F35" s="18"/>
      <c r="G35" s="18"/>
      <c r="H35" s="18"/>
      <c r="I35" s="18"/>
      <c r="J35" s="18"/>
      <c r="K35" s="19"/>
    </row>
    <row r="36" spans="2:11" s="20" customFormat="1" ht="25.35" customHeight="1" x14ac:dyDescent="0.3">
      <c r="B36" s="17"/>
      <c r="C36" s="49"/>
      <c r="D36" s="50" t="s">
        <v>39</v>
      </c>
      <c r="E36" s="30"/>
      <c r="F36" s="30"/>
      <c r="G36" s="51" t="s">
        <v>40</v>
      </c>
      <c r="H36" s="52" t="s">
        <v>41</v>
      </c>
      <c r="I36" s="30"/>
      <c r="J36" s="53">
        <f>SUM(J27:J34)</f>
        <v>0</v>
      </c>
      <c r="K36" s="54"/>
    </row>
    <row r="37" spans="2:11" s="20" customFormat="1" ht="14.4" customHeight="1" x14ac:dyDescent="0.3">
      <c r="B37" s="22"/>
      <c r="C37" s="23"/>
      <c r="D37" s="23"/>
      <c r="E37" s="23"/>
      <c r="F37" s="23"/>
      <c r="G37" s="23"/>
      <c r="H37" s="23"/>
      <c r="I37" s="23"/>
      <c r="J37" s="23"/>
      <c r="K37" s="24"/>
    </row>
    <row r="41" spans="2:11" s="20" customFormat="1" ht="6.9" customHeight="1" x14ac:dyDescent="0.3">
      <c r="B41" s="25"/>
      <c r="C41" s="26"/>
      <c r="D41" s="26"/>
      <c r="E41" s="26"/>
      <c r="F41" s="26"/>
      <c r="G41" s="26"/>
      <c r="H41" s="26"/>
      <c r="I41" s="26"/>
      <c r="J41" s="26"/>
      <c r="K41" s="55"/>
    </row>
    <row r="42" spans="2:11" s="20" customFormat="1" ht="36.9" customHeight="1" x14ac:dyDescent="0.3">
      <c r="B42" s="17"/>
      <c r="C42" s="12" t="s">
        <v>58</v>
      </c>
      <c r="D42" s="18"/>
      <c r="E42" s="18"/>
      <c r="F42" s="18"/>
      <c r="G42" s="18"/>
      <c r="H42" s="18"/>
      <c r="I42" s="18"/>
      <c r="J42" s="18"/>
      <c r="K42" s="19"/>
    </row>
    <row r="43" spans="2:11" s="20" customFormat="1" ht="6.9" customHeight="1" x14ac:dyDescent="0.3">
      <c r="B43" s="17"/>
      <c r="C43" s="18"/>
      <c r="D43" s="18"/>
      <c r="E43" s="18"/>
      <c r="F43" s="18"/>
      <c r="G43" s="18"/>
      <c r="H43" s="18"/>
      <c r="I43" s="18"/>
      <c r="J43" s="18"/>
      <c r="K43" s="19"/>
    </row>
    <row r="44" spans="2:11" s="20" customFormat="1" ht="14.4" customHeight="1" x14ac:dyDescent="0.3">
      <c r="B44" s="17"/>
      <c r="C44" s="15" t="s">
        <v>7</v>
      </c>
      <c r="D44" s="18"/>
      <c r="E44" s="18"/>
      <c r="F44" s="18"/>
      <c r="G44" s="18"/>
      <c r="H44" s="18"/>
      <c r="I44" s="18"/>
      <c r="J44" s="18"/>
      <c r="K44" s="19"/>
    </row>
    <row r="45" spans="2:11" s="20" customFormat="1" ht="16.5" customHeight="1" x14ac:dyDescent="0.3">
      <c r="B45" s="17"/>
      <c r="C45" s="18"/>
      <c r="D45" s="18"/>
      <c r="E45" s="231" t="str">
        <f>E7</f>
        <v>Přestavba oddělení přípravy cytostatik, Nemocnice Jihlava</v>
      </c>
      <c r="F45" s="232"/>
      <c r="G45" s="232"/>
      <c r="H45" s="232"/>
      <c r="I45" s="18"/>
      <c r="J45" s="18"/>
      <c r="K45" s="19"/>
    </row>
    <row r="46" spans="2:11" s="20" customFormat="1" ht="14.4" customHeight="1" x14ac:dyDescent="0.3">
      <c r="B46" s="17"/>
      <c r="C46" s="15" t="s">
        <v>57</v>
      </c>
      <c r="D46" s="18"/>
      <c r="E46" s="18"/>
      <c r="F46" s="18"/>
      <c r="G46" s="18"/>
      <c r="H46" s="18"/>
      <c r="I46" s="18"/>
      <c r="J46" s="18"/>
      <c r="K46" s="19"/>
    </row>
    <row r="47" spans="2:11" s="20" customFormat="1" ht="17.25" customHeight="1" x14ac:dyDescent="0.3">
      <c r="B47" s="17"/>
      <c r="C47" s="18"/>
      <c r="D47" s="18"/>
      <c r="E47" s="229" t="str">
        <f>E9</f>
        <v>D.1.4.3 - Elektroinstalace</v>
      </c>
      <c r="F47" s="230"/>
      <c r="G47" s="230"/>
      <c r="H47" s="230"/>
      <c r="I47" s="18"/>
      <c r="J47" s="18"/>
      <c r="K47" s="19"/>
    </row>
    <row r="48" spans="2:11" s="20" customFormat="1" ht="6.9" customHeight="1" x14ac:dyDescent="0.3">
      <c r="B48" s="17"/>
      <c r="C48" s="18"/>
      <c r="D48" s="18"/>
      <c r="E48" s="18"/>
      <c r="F48" s="18"/>
      <c r="G48" s="18"/>
      <c r="H48" s="18"/>
      <c r="I48" s="18"/>
      <c r="J48" s="18"/>
      <c r="K48" s="19"/>
    </row>
    <row r="49" spans="2:47" s="20" customFormat="1" ht="18" customHeight="1" x14ac:dyDescent="0.3">
      <c r="B49" s="17"/>
      <c r="C49" s="15" t="s">
        <v>12</v>
      </c>
      <c r="D49" s="18"/>
      <c r="E49" s="18"/>
      <c r="F49" s="16" t="str">
        <f>F12</f>
        <v>Jihlava</v>
      </c>
      <c r="G49" s="18"/>
      <c r="H49" s="18"/>
      <c r="I49" s="15" t="s">
        <v>14</v>
      </c>
      <c r="J49" s="38" t="str">
        <f>IF(J12="","",J12)</f>
        <v>Vyplň údaj</v>
      </c>
      <c r="K49" s="19"/>
    </row>
    <row r="50" spans="2:47" s="20" customFormat="1" ht="6.9" customHeight="1" x14ac:dyDescent="0.3">
      <c r="B50" s="17"/>
      <c r="C50" s="18"/>
      <c r="D50" s="18"/>
      <c r="E50" s="18"/>
      <c r="F50" s="18"/>
      <c r="G50" s="18"/>
      <c r="H50" s="18"/>
      <c r="I50" s="18"/>
      <c r="J50" s="18"/>
      <c r="K50" s="19"/>
    </row>
    <row r="51" spans="2:47" s="20" customFormat="1" ht="13.2" x14ac:dyDescent="0.3">
      <c r="B51" s="17"/>
      <c r="C51" s="15" t="s">
        <v>15</v>
      </c>
      <c r="D51" s="18"/>
      <c r="E51" s="18"/>
      <c r="F51" s="16" t="str">
        <f>E15</f>
        <v>Nemocnice Jihlava, příspěvková organizace</v>
      </c>
      <c r="G51" s="18"/>
      <c r="H51" s="18"/>
      <c r="I51" s="15" t="s">
        <v>23</v>
      </c>
      <c r="J51" s="220" t="str">
        <f>E21</f>
        <v>PENTHA, s.r.o., Zdařilá 817/8, 140 00 Praha 4</v>
      </c>
      <c r="K51" s="19"/>
    </row>
    <row r="52" spans="2:47" s="20" customFormat="1" ht="14.4" customHeight="1" x14ac:dyDescent="0.3">
      <c r="B52" s="17"/>
      <c r="C52" s="15" t="s">
        <v>21</v>
      </c>
      <c r="D52" s="18"/>
      <c r="E52" s="18"/>
      <c r="F52" s="16" t="str">
        <f>IF(E18="","",E18)</f>
        <v>Vyplň údaj</v>
      </c>
      <c r="G52" s="18"/>
      <c r="H52" s="18"/>
      <c r="I52" s="18"/>
      <c r="J52" s="221"/>
      <c r="K52" s="19"/>
    </row>
    <row r="53" spans="2:47" s="20" customFormat="1" ht="10.35" customHeight="1" x14ac:dyDescent="0.3">
      <c r="B53" s="17"/>
      <c r="C53" s="18"/>
      <c r="D53" s="18"/>
      <c r="E53" s="18"/>
      <c r="F53" s="18"/>
      <c r="G53" s="18"/>
      <c r="H53" s="18"/>
      <c r="I53" s="18"/>
      <c r="J53" s="18"/>
      <c r="K53" s="19"/>
    </row>
    <row r="54" spans="2:47" s="20" customFormat="1" ht="29.25" customHeight="1" x14ac:dyDescent="0.3">
      <c r="B54" s="17"/>
      <c r="C54" s="56" t="s">
        <v>59</v>
      </c>
      <c r="D54" s="49"/>
      <c r="E54" s="49"/>
      <c r="F54" s="49"/>
      <c r="G54" s="49"/>
      <c r="H54" s="49"/>
      <c r="I54" s="49"/>
      <c r="J54" s="57" t="s">
        <v>60</v>
      </c>
      <c r="K54" s="58"/>
    </row>
    <row r="55" spans="2:47" s="20" customFormat="1" ht="10.35" customHeight="1" x14ac:dyDescent="0.3">
      <c r="B55" s="17"/>
      <c r="C55" s="18"/>
      <c r="D55" s="18"/>
      <c r="E55" s="18"/>
      <c r="F55" s="18"/>
      <c r="G55" s="18"/>
      <c r="H55" s="18"/>
      <c r="I55" s="18"/>
      <c r="J55" s="18"/>
      <c r="K55" s="19"/>
    </row>
    <row r="56" spans="2:47" s="20" customFormat="1" ht="29.25" customHeight="1" x14ac:dyDescent="0.3">
      <c r="B56" s="17"/>
      <c r="C56" s="59" t="s">
        <v>61</v>
      </c>
      <c r="D56" s="18"/>
      <c r="E56" s="18"/>
      <c r="F56" s="18"/>
      <c r="G56" s="18"/>
      <c r="H56" s="18"/>
      <c r="I56" s="18"/>
      <c r="J56" s="45">
        <f>J81</f>
        <v>0</v>
      </c>
      <c r="K56" s="19"/>
      <c r="AU56" s="6" t="s">
        <v>62</v>
      </c>
    </row>
    <row r="57" spans="2:47" s="66" customFormat="1" ht="24.9" customHeight="1" x14ac:dyDescent="0.3">
      <c r="B57" s="60"/>
      <c r="C57" s="61"/>
      <c r="D57" s="62" t="s">
        <v>84</v>
      </c>
      <c r="E57" s="63"/>
      <c r="F57" s="63"/>
      <c r="G57" s="63"/>
      <c r="H57" s="63"/>
      <c r="I57" s="63"/>
      <c r="J57" s="64">
        <f>J82</f>
        <v>0</v>
      </c>
      <c r="K57" s="65"/>
    </row>
    <row r="58" spans="2:47" s="73" customFormat="1" ht="19.95" customHeight="1" x14ac:dyDescent="0.3">
      <c r="B58" s="67"/>
      <c r="C58" s="68"/>
      <c r="D58" s="69" t="s">
        <v>172</v>
      </c>
      <c r="E58" s="70"/>
      <c r="F58" s="70"/>
      <c r="G58" s="70"/>
      <c r="H58" s="70"/>
      <c r="I58" s="70"/>
      <c r="J58" s="71">
        <f>J83</f>
        <v>0</v>
      </c>
      <c r="K58" s="72"/>
    </row>
    <row r="59" spans="2:47" s="73" customFormat="1" ht="19.95" customHeight="1" x14ac:dyDescent="0.3">
      <c r="B59" s="67"/>
      <c r="C59" s="68"/>
      <c r="D59" s="69" t="s">
        <v>173</v>
      </c>
      <c r="E59" s="70"/>
      <c r="F59" s="70"/>
      <c r="G59" s="70"/>
      <c r="H59" s="70"/>
      <c r="I59" s="70"/>
      <c r="J59" s="71">
        <f>J177</f>
        <v>0</v>
      </c>
      <c r="K59" s="72"/>
    </row>
    <row r="60" spans="2:47" s="73" customFormat="1" ht="19.95" customHeight="1" x14ac:dyDescent="0.3">
      <c r="B60" s="67"/>
      <c r="C60" s="68"/>
      <c r="D60" s="69" t="s">
        <v>174</v>
      </c>
      <c r="E60" s="70"/>
      <c r="F60" s="70"/>
      <c r="G60" s="70"/>
      <c r="H60" s="70"/>
      <c r="I60" s="70"/>
      <c r="J60" s="71">
        <f>J183</f>
        <v>0</v>
      </c>
      <c r="K60" s="72"/>
    </row>
    <row r="61" spans="2:47" s="66" customFormat="1" ht="24.9" customHeight="1" x14ac:dyDescent="0.3">
      <c r="B61" s="60"/>
      <c r="C61" s="61"/>
      <c r="D61" s="62" t="s">
        <v>175</v>
      </c>
      <c r="E61" s="63"/>
      <c r="F61" s="63"/>
      <c r="G61" s="63"/>
      <c r="H61" s="63"/>
      <c r="I61" s="63"/>
      <c r="J61" s="64">
        <f>J202</f>
        <v>0</v>
      </c>
      <c r="K61" s="65"/>
    </row>
    <row r="62" spans="2:47" s="20" customFormat="1" ht="21.75" customHeight="1" x14ac:dyDescent="0.3">
      <c r="B62" s="17"/>
      <c r="C62" s="18"/>
      <c r="D62" s="18"/>
      <c r="E62" s="18"/>
      <c r="F62" s="18"/>
      <c r="G62" s="18"/>
      <c r="H62" s="18"/>
      <c r="I62" s="18"/>
      <c r="J62" s="18"/>
      <c r="K62" s="19"/>
    </row>
    <row r="63" spans="2:47" s="20" customFormat="1" ht="6.9" customHeight="1" x14ac:dyDescent="0.3">
      <c r="B63" s="22"/>
      <c r="C63" s="23"/>
      <c r="D63" s="23"/>
      <c r="E63" s="23"/>
      <c r="F63" s="23"/>
      <c r="G63" s="23"/>
      <c r="H63" s="23"/>
      <c r="I63" s="23"/>
      <c r="J63" s="23"/>
      <c r="K63" s="24"/>
    </row>
    <row r="67" spans="2:20" s="20" customFormat="1" ht="6.9" customHeight="1" x14ac:dyDescent="0.3">
      <c r="B67" s="25"/>
      <c r="C67" s="26"/>
      <c r="D67" s="26"/>
      <c r="E67" s="26"/>
      <c r="F67" s="26"/>
      <c r="G67" s="26"/>
      <c r="H67" s="26"/>
      <c r="I67" s="26"/>
      <c r="J67" s="26"/>
      <c r="K67" s="26"/>
      <c r="L67" s="17"/>
    </row>
    <row r="68" spans="2:20" s="20" customFormat="1" ht="36.9" customHeight="1" x14ac:dyDescent="0.3">
      <c r="B68" s="17"/>
      <c r="C68" s="27" t="s">
        <v>63</v>
      </c>
      <c r="L68" s="17"/>
    </row>
    <row r="69" spans="2:20" s="20" customFormat="1" ht="6.9" customHeight="1" x14ac:dyDescent="0.3">
      <c r="B69" s="17"/>
      <c r="L69" s="17"/>
    </row>
    <row r="70" spans="2:20" s="20" customFormat="1" ht="14.4" customHeight="1" x14ac:dyDescent="0.3">
      <c r="B70" s="17"/>
      <c r="C70" s="28" t="s">
        <v>7</v>
      </c>
      <c r="L70" s="17"/>
    </row>
    <row r="71" spans="2:20" s="20" customFormat="1" ht="16.5" customHeight="1" x14ac:dyDescent="0.3">
      <c r="B71" s="17"/>
      <c r="E71" s="222" t="str">
        <f>E7</f>
        <v>Přestavba oddělení přípravy cytostatik, Nemocnice Jihlava</v>
      </c>
      <c r="F71" s="223"/>
      <c r="G71" s="223"/>
      <c r="H71" s="223"/>
      <c r="L71" s="17"/>
    </row>
    <row r="72" spans="2:20" s="20" customFormat="1" ht="14.4" customHeight="1" x14ac:dyDescent="0.3">
      <c r="B72" s="17"/>
      <c r="C72" s="28" t="s">
        <v>57</v>
      </c>
      <c r="L72" s="17"/>
    </row>
    <row r="73" spans="2:20" s="20" customFormat="1" ht="17.25" customHeight="1" x14ac:dyDescent="0.3">
      <c r="B73" s="17"/>
      <c r="E73" s="224" t="str">
        <f>E9</f>
        <v>D.1.4.3 - Elektroinstalace</v>
      </c>
      <c r="F73" s="225"/>
      <c r="G73" s="225"/>
      <c r="H73" s="225"/>
      <c r="L73" s="17"/>
    </row>
    <row r="74" spans="2:20" s="20" customFormat="1" ht="6.9" customHeight="1" x14ac:dyDescent="0.3">
      <c r="B74" s="17"/>
      <c r="L74" s="17"/>
    </row>
    <row r="75" spans="2:20" s="20" customFormat="1" ht="18" customHeight="1" x14ac:dyDescent="0.3">
      <c r="B75" s="17"/>
      <c r="C75" s="28" t="s">
        <v>12</v>
      </c>
      <c r="F75" s="74" t="str">
        <f>F12</f>
        <v>Jihlava</v>
      </c>
      <c r="I75" s="28" t="s">
        <v>14</v>
      </c>
      <c r="J75" s="75" t="str">
        <f>IF(J12="","",J12)</f>
        <v>Vyplň údaj</v>
      </c>
      <c r="L75" s="17"/>
    </row>
    <row r="76" spans="2:20" s="20" customFormat="1" ht="6.9" customHeight="1" x14ac:dyDescent="0.3">
      <c r="B76" s="17"/>
      <c r="L76" s="17"/>
    </row>
    <row r="77" spans="2:20" s="20" customFormat="1" ht="13.2" x14ac:dyDescent="0.3">
      <c r="B77" s="17"/>
      <c r="C77" s="28" t="s">
        <v>15</v>
      </c>
      <c r="F77" s="74" t="str">
        <f>E15</f>
        <v>Nemocnice Jihlava, příspěvková organizace</v>
      </c>
      <c r="I77" s="28" t="s">
        <v>23</v>
      </c>
      <c r="J77" s="74" t="str">
        <f>E21</f>
        <v>PENTHA, s.r.o., Zdařilá 817/8, 140 00 Praha 4</v>
      </c>
      <c r="L77" s="17"/>
    </row>
    <row r="78" spans="2:20" s="20" customFormat="1" ht="14.4" customHeight="1" x14ac:dyDescent="0.3">
      <c r="B78" s="17"/>
      <c r="C78" s="28" t="s">
        <v>21</v>
      </c>
      <c r="F78" s="74" t="str">
        <f>IF(E18="","",E18)</f>
        <v>Vyplň údaj</v>
      </c>
      <c r="L78" s="17"/>
    </row>
    <row r="79" spans="2:20" s="20" customFormat="1" ht="10.35" customHeight="1" x14ac:dyDescent="0.3">
      <c r="B79" s="17"/>
      <c r="L79" s="17"/>
    </row>
    <row r="80" spans="2:20" s="80" customFormat="1" ht="29.25" customHeight="1" x14ac:dyDescent="0.3">
      <c r="B80" s="76"/>
      <c r="C80" s="77" t="s">
        <v>64</v>
      </c>
      <c r="D80" s="78" t="s">
        <v>43</v>
      </c>
      <c r="E80" s="78" t="s">
        <v>42</v>
      </c>
      <c r="F80" s="78" t="s">
        <v>65</v>
      </c>
      <c r="G80" s="78" t="s">
        <v>66</v>
      </c>
      <c r="H80" s="78" t="s">
        <v>67</v>
      </c>
      <c r="I80" s="78" t="s">
        <v>68</v>
      </c>
      <c r="J80" s="78" t="s">
        <v>60</v>
      </c>
      <c r="K80" s="79" t="s">
        <v>69</v>
      </c>
      <c r="L80" s="76"/>
      <c r="M80" s="31" t="s">
        <v>70</v>
      </c>
      <c r="N80" s="32" t="s">
        <v>33</v>
      </c>
      <c r="O80" s="32" t="s">
        <v>71</v>
      </c>
      <c r="P80" s="32" t="s">
        <v>72</v>
      </c>
      <c r="Q80" s="32" t="s">
        <v>73</v>
      </c>
      <c r="R80" s="32" t="s">
        <v>74</v>
      </c>
      <c r="S80" s="32" t="s">
        <v>75</v>
      </c>
      <c r="T80" s="33" t="s">
        <v>76</v>
      </c>
    </row>
    <row r="81" spans="2:65" s="20" customFormat="1" ht="29.25" customHeight="1" x14ac:dyDescent="0.35">
      <c r="B81" s="17"/>
      <c r="C81" s="35" t="s">
        <v>61</v>
      </c>
      <c r="J81" s="81">
        <f>BK81</f>
        <v>0</v>
      </c>
      <c r="L81" s="17"/>
      <c r="M81" s="34"/>
      <c r="N81" s="29"/>
      <c r="O81" s="29"/>
      <c r="P81" s="82">
        <f>P82+P202</f>
        <v>0</v>
      </c>
      <c r="Q81" s="29"/>
      <c r="R81" s="82">
        <f>R82+R202</f>
        <v>0.51555450000000003</v>
      </c>
      <c r="S81" s="29"/>
      <c r="T81" s="83">
        <f>T82+T202</f>
        <v>0</v>
      </c>
      <c r="AT81" s="6" t="s">
        <v>44</v>
      </c>
      <c r="AU81" s="6" t="s">
        <v>62</v>
      </c>
      <c r="BK81" s="84">
        <f>BK82+BK202</f>
        <v>0</v>
      </c>
    </row>
    <row r="82" spans="2:65" s="86" customFormat="1" ht="37.35" customHeight="1" x14ac:dyDescent="0.35">
      <c r="B82" s="85"/>
      <c r="D82" s="87" t="s">
        <v>44</v>
      </c>
      <c r="E82" s="88" t="s">
        <v>136</v>
      </c>
      <c r="F82" s="88" t="s">
        <v>137</v>
      </c>
      <c r="J82" s="89">
        <f>BK82</f>
        <v>0</v>
      </c>
      <c r="L82" s="85"/>
      <c r="M82" s="90"/>
      <c r="N82" s="91"/>
      <c r="O82" s="91"/>
      <c r="P82" s="92">
        <f>P83+P177+P183</f>
        <v>0</v>
      </c>
      <c r="Q82" s="91"/>
      <c r="R82" s="92">
        <f>R83+R177+R183</f>
        <v>0.51555450000000003</v>
      </c>
      <c r="S82" s="91"/>
      <c r="T82" s="93">
        <f>T83+T177+T183</f>
        <v>0</v>
      </c>
      <c r="AR82" s="87" t="s">
        <v>48</v>
      </c>
      <c r="AT82" s="94" t="s">
        <v>44</v>
      </c>
      <c r="AU82" s="94" t="s">
        <v>45</v>
      </c>
      <c r="AY82" s="87" t="s">
        <v>78</v>
      </c>
      <c r="BK82" s="95">
        <f>BK83+BK177+BK183</f>
        <v>0</v>
      </c>
    </row>
    <row r="83" spans="2:65" s="86" customFormat="1" ht="19.95" customHeight="1" x14ac:dyDescent="0.35">
      <c r="B83" s="85"/>
      <c r="D83" s="87" t="s">
        <v>44</v>
      </c>
      <c r="E83" s="96" t="s">
        <v>176</v>
      </c>
      <c r="F83" s="96" t="s">
        <v>177</v>
      </c>
      <c r="J83" s="97">
        <f>BK83</f>
        <v>0</v>
      </c>
      <c r="L83" s="85"/>
      <c r="M83" s="90"/>
      <c r="N83" s="91"/>
      <c r="O83" s="91"/>
      <c r="P83" s="92">
        <f>SUM(P84:P176)</f>
        <v>0</v>
      </c>
      <c r="Q83" s="91"/>
      <c r="R83" s="92">
        <f>SUM(R84:R176)</f>
        <v>0.49494850000000001</v>
      </c>
      <c r="S83" s="91"/>
      <c r="T83" s="93">
        <f>SUM(T84:T176)</f>
        <v>0</v>
      </c>
      <c r="AR83" s="87" t="s">
        <v>48</v>
      </c>
      <c r="AT83" s="94" t="s">
        <v>44</v>
      </c>
      <c r="AU83" s="94" t="s">
        <v>47</v>
      </c>
      <c r="AY83" s="87" t="s">
        <v>78</v>
      </c>
      <c r="BK83" s="95">
        <f>SUM(BK84:BK176)</f>
        <v>0</v>
      </c>
    </row>
    <row r="84" spans="2:65" s="20" customFormat="1" ht="16.5" customHeight="1" x14ac:dyDescent="0.3">
      <c r="B84" s="17"/>
      <c r="C84" s="98" t="s">
        <v>47</v>
      </c>
      <c r="D84" s="98" t="s">
        <v>79</v>
      </c>
      <c r="E84" s="99" t="s">
        <v>178</v>
      </c>
      <c r="F84" s="100" t="s">
        <v>179</v>
      </c>
      <c r="G84" s="101" t="s">
        <v>99</v>
      </c>
      <c r="H84" s="102">
        <v>2</v>
      </c>
      <c r="I84" s="111"/>
      <c r="J84" s="103">
        <f>ROUND(I84*H84,2)</f>
        <v>0</v>
      </c>
      <c r="K84" s="100" t="s">
        <v>1</v>
      </c>
      <c r="L84" s="17"/>
      <c r="M84" s="104" t="s">
        <v>1</v>
      </c>
      <c r="N84" s="105" t="s">
        <v>34</v>
      </c>
      <c r="O84" s="18"/>
      <c r="P84" s="106">
        <f>O84*H84</f>
        <v>0</v>
      </c>
      <c r="Q84" s="106">
        <v>0</v>
      </c>
      <c r="R84" s="106">
        <f>Q84*H84</f>
        <v>0</v>
      </c>
      <c r="S84" s="106">
        <v>0</v>
      </c>
      <c r="T84" s="107">
        <f>S84*H84</f>
        <v>0</v>
      </c>
      <c r="AR84" s="6" t="s">
        <v>97</v>
      </c>
      <c r="AT84" s="6" t="s">
        <v>79</v>
      </c>
      <c r="AU84" s="6" t="s">
        <v>48</v>
      </c>
      <c r="AY84" s="6" t="s">
        <v>78</v>
      </c>
      <c r="BE84" s="108">
        <f>IF(N84="základní",J84,0)</f>
        <v>0</v>
      </c>
      <c r="BF84" s="108">
        <f>IF(N84="snížená",J84,0)</f>
        <v>0</v>
      </c>
      <c r="BG84" s="108">
        <f>IF(N84="zákl. přenesená",J84,0)</f>
        <v>0</v>
      </c>
      <c r="BH84" s="108">
        <f>IF(N84="sníž. přenesená",J84,0)</f>
        <v>0</v>
      </c>
      <c r="BI84" s="108">
        <f>IF(N84="nulová",J84,0)</f>
        <v>0</v>
      </c>
      <c r="BJ84" s="6" t="s">
        <v>47</v>
      </c>
      <c r="BK84" s="108">
        <f>ROUND(I84*H84,2)</f>
        <v>0</v>
      </c>
      <c r="BL84" s="6" t="s">
        <v>97</v>
      </c>
      <c r="BM84" s="6" t="s">
        <v>180</v>
      </c>
    </row>
    <row r="85" spans="2:65" s="20" customFormat="1" ht="16.5" customHeight="1" x14ac:dyDescent="0.3">
      <c r="B85" s="17"/>
      <c r="C85" s="98" t="s">
        <v>48</v>
      </c>
      <c r="D85" s="98" t="s">
        <v>79</v>
      </c>
      <c r="E85" s="99" t="s">
        <v>181</v>
      </c>
      <c r="F85" s="100" t="s">
        <v>182</v>
      </c>
      <c r="G85" s="101" t="s">
        <v>99</v>
      </c>
      <c r="H85" s="102">
        <v>8</v>
      </c>
      <c r="I85" s="111"/>
      <c r="J85" s="103">
        <f>ROUND(I85*H85,2)</f>
        <v>0</v>
      </c>
      <c r="K85" s="100" t="s">
        <v>1</v>
      </c>
      <c r="L85" s="17"/>
      <c r="M85" s="104" t="s">
        <v>1</v>
      </c>
      <c r="N85" s="105" t="s">
        <v>34</v>
      </c>
      <c r="O85" s="18"/>
      <c r="P85" s="106">
        <f>O85*H85</f>
        <v>0</v>
      </c>
      <c r="Q85" s="106">
        <v>0</v>
      </c>
      <c r="R85" s="106">
        <f>Q85*H85</f>
        <v>0</v>
      </c>
      <c r="S85" s="106">
        <v>0</v>
      </c>
      <c r="T85" s="107">
        <f>S85*H85</f>
        <v>0</v>
      </c>
      <c r="AR85" s="6" t="s">
        <v>97</v>
      </c>
      <c r="AT85" s="6" t="s">
        <v>79</v>
      </c>
      <c r="AU85" s="6" t="s">
        <v>48</v>
      </c>
      <c r="AY85" s="6" t="s">
        <v>78</v>
      </c>
      <c r="BE85" s="108">
        <f>IF(N85="základní",J85,0)</f>
        <v>0</v>
      </c>
      <c r="BF85" s="108">
        <f>IF(N85="snížená",J85,0)</f>
        <v>0</v>
      </c>
      <c r="BG85" s="108">
        <f>IF(N85="zákl. přenesená",J85,0)</f>
        <v>0</v>
      </c>
      <c r="BH85" s="108">
        <f>IF(N85="sníž. přenesená",J85,0)</f>
        <v>0</v>
      </c>
      <c r="BI85" s="108">
        <f>IF(N85="nulová",J85,0)</f>
        <v>0</v>
      </c>
      <c r="BJ85" s="6" t="s">
        <v>47</v>
      </c>
      <c r="BK85" s="108">
        <f>ROUND(I85*H85,2)</f>
        <v>0</v>
      </c>
      <c r="BL85" s="6" t="s">
        <v>97</v>
      </c>
      <c r="BM85" s="6" t="s">
        <v>183</v>
      </c>
    </row>
    <row r="86" spans="2:65" s="20" customFormat="1" ht="25.5" customHeight="1" x14ac:dyDescent="0.3">
      <c r="B86" s="17"/>
      <c r="C86" s="98" t="s">
        <v>82</v>
      </c>
      <c r="D86" s="98" t="s">
        <v>79</v>
      </c>
      <c r="E86" s="99" t="s">
        <v>184</v>
      </c>
      <c r="F86" s="100" t="s">
        <v>185</v>
      </c>
      <c r="G86" s="101" t="s">
        <v>109</v>
      </c>
      <c r="H86" s="102">
        <v>6</v>
      </c>
      <c r="I86" s="111"/>
      <c r="J86" s="103">
        <f>ROUND(I86*H86,2)</f>
        <v>0</v>
      </c>
      <c r="K86" s="100" t="s">
        <v>81</v>
      </c>
      <c r="L86" s="17"/>
      <c r="M86" s="104" t="s">
        <v>1</v>
      </c>
      <c r="N86" s="105" t="s">
        <v>34</v>
      </c>
      <c r="O86" s="18"/>
      <c r="P86" s="106">
        <f>O86*H86</f>
        <v>0</v>
      </c>
      <c r="Q86" s="106">
        <v>0</v>
      </c>
      <c r="R86" s="106">
        <f>Q86*H86</f>
        <v>0</v>
      </c>
      <c r="S86" s="106">
        <v>0</v>
      </c>
      <c r="T86" s="107">
        <f>S86*H86</f>
        <v>0</v>
      </c>
      <c r="AR86" s="6" t="s">
        <v>97</v>
      </c>
      <c r="AT86" s="6" t="s">
        <v>79</v>
      </c>
      <c r="AU86" s="6" t="s">
        <v>48</v>
      </c>
      <c r="AY86" s="6" t="s">
        <v>78</v>
      </c>
      <c r="BE86" s="108">
        <f>IF(N86="základní",J86,0)</f>
        <v>0</v>
      </c>
      <c r="BF86" s="108">
        <f>IF(N86="snížená",J86,0)</f>
        <v>0</v>
      </c>
      <c r="BG86" s="108">
        <f>IF(N86="zákl. přenesená",J86,0)</f>
        <v>0</v>
      </c>
      <c r="BH86" s="108">
        <f>IF(N86="sníž. přenesená",J86,0)</f>
        <v>0</v>
      </c>
      <c r="BI86" s="108">
        <f>IF(N86="nulová",J86,0)</f>
        <v>0</v>
      </c>
      <c r="BJ86" s="6" t="s">
        <v>47</v>
      </c>
      <c r="BK86" s="108">
        <f>ROUND(I86*H86,2)</f>
        <v>0</v>
      </c>
      <c r="BL86" s="6" t="s">
        <v>97</v>
      </c>
      <c r="BM86" s="6" t="s">
        <v>186</v>
      </c>
    </row>
    <row r="87" spans="2:65" s="20" customFormat="1" ht="16.5" customHeight="1" x14ac:dyDescent="0.3">
      <c r="B87" s="17"/>
      <c r="C87" s="131" t="s">
        <v>83</v>
      </c>
      <c r="D87" s="131" t="s">
        <v>112</v>
      </c>
      <c r="E87" s="132" t="s">
        <v>187</v>
      </c>
      <c r="F87" s="133" t="s">
        <v>188</v>
      </c>
      <c r="G87" s="134" t="s">
        <v>109</v>
      </c>
      <c r="H87" s="135">
        <v>6.3</v>
      </c>
      <c r="I87" s="128"/>
      <c r="J87" s="136">
        <f>ROUND(I87*H87,2)</f>
        <v>0</v>
      </c>
      <c r="K87" s="133" t="s">
        <v>81</v>
      </c>
      <c r="L87" s="129"/>
      <c r="M87" s="137" t="s">
        <v>1</v>
      </c>
      <c r="N87" s="130" t="s">
        <v>34</v>
      </c>
      <c r="O87" s="18"/>
      <c r="P87" s="106">
        <f>O87*H87</f>
        <v>0</v>
      </c>
      <c r="Q87" s="106">
        <v>6.0000000000000002E-5</v>
      </c>
      <c r="R87" s="106">
        <f>Q87*H87</f>
        <v>3.7799999999999997E-4</v>
      </c>
      <c r="S87" s="106">
        <v>0</v>
      </c>
      <c r="T87" s="107">
        <f>S87*H87</f>
        <v>0</v>
      </c>
      <c r="AR87" s="6" t="s">
        <v>115</v>
      </c>
      <c r="AT87" s="6" t="s">
        <v>112</v>
      </c>
      <c r="AU87" s="6" t="s">
        <v>48</v>
      </c>
      <c r="AY87" s="6" t="s">
        <v>78</v>
      </c>
      <c r="BE87" s="108">
        <f>IF(N87="základní",J87,0)</f>
        <v>0</v>
      </c>
      <c r="BF87" s="108">
        <f>IF(N87="snížená",J87,0)</f>
        <v>0</v>
      </c>
      <c r="BG87" s="108">
        <f>IF(N87="zákl. přenesená",J87,0)</f>
        <v>0</v>
      </c>
      <c r="BH87" s="108">
        <f>IF(N87="sníž. přenesená",J87,0)</f>
        <v>0</v>
      </c>
      <c r="BI87" s="108">
        <f>IF(N87="nulová",J87,0)</f>
        <v>0</v>
      </c>
      <c r="BJ87" s="6" t="s">
        <v>47</v>
      </c>
      <c r="BK87" s="108">
        <f>ROUND(I87*H87,2)</f>
        <v>0</v>
      </c>
      <c r="BL87" s="6" t="s">
        <v>97</v>
      </c>
      <c r="BM87" s="6" t="s">
        <v>189</v>
      </c>
    </row>
    <row r="88" spans="2:65" s="113" customFormat="1" x14ac:dyDescent="0.3">
      <c r="B88" s="112"/>
      <c r="D88" s="109" t="s">
        <v>85</v>
      </c>
      <c r="F88" s="114" t="s">
        <v>190</v>
      </c>
      <c r="H88" s="115">
        <v>6.3</v>
      </c>
      <c r="L88" s="112"/>
      <c r="M88" s="116"/>
      <c r="N88" s="117"/>
      <c r="O88" s="117"/>
      <c r="P88" s="117"/>
      <c r="Q88" s="117"/>
      <c r="R88" s="117"/>
      <c r="S88" s="117"/>
      <c r="T88" s="118"/>
      <c r="AT88" s="119" t="s">
        <v>85</v>
      </c>
      <c r="AU88" s="119" t="s">
        <v>48</v>
      </c>
      <c r="AV88" s="113" t="s">
        <v>48</v>
      </c>
      <c r="AW88" s="113" t="s">
        <v>2</v>
      </c>
      <c r="AX88" s="113" t="s">
        <v>47</v>
      </c>
      <c r="AY88" s="119" t="s">
        <v>78</v>
      </c>
    </row>
    <row r="89" spans="2:65" s="20" customFormat="1" ht="25.5" customHeight="1" x14ac:dyDescent="0.3">
      <c r="B89" s="17"/>
      <c r="C89" s="98" t="s">
        <v>77</v>
      </c>
      <c r="D89" s="98" t="s">
        <v>79</v>
      </c>
      <c r="E89" s="99" t="s">
        <v>191</v>
      </c>
      <c r="F89" s="100" t="s">
        <v>192</v>
      </c>
      <c r="G89" s="101" t="s">
        <v>109</v>
      </c>
      <c r="H89" s="102">
        <v>82</v>
      </c>
      <c r="I89" s="111"/>
      <c r="J89" s="103">
        <f>ROUND(I89*H89,2)</f>
        <v>0</v>
      </c>
      <c r="K89" s="100" t="s">
        <v>81</v>
      </c>
      <c r="L89" s="17"/>
      <c r="M89" s="104" t="s">
        <v>1</v>
      </c>
      <c r="N89" s="105" t="s">
        <v>34</v>
      </c>
      <c r="O89" s="18"/>
      <c r="P89" s="106">
        <f>O89*H89</f>
        <v>0</v>
      </c>
      <c r="Q89" s="106">
        <v>0</v>
      </c>
      <c r="R89" s="106">
        <f>Q89*H89</f>
        <v>0</v>
      </c>
      <c r="S89" s="106">
        <v>0</v>
      </c>
      <c r="T89" s="107">
        <f>S89*H89</f>
        <v>0</v>
      </c>
      <c r="AR89" s="6" t="s">
        <v>97</v>
      </c>
      <c r="AT89" s="6" t="s">
        <v>79</v>
      </c>
      <c r="AU89" s="6" t="s">
        <v>48</v>
      </c>
      <c r="AY89" s="6" t="s">
        <v>78</v>
      </c>
      <c r="BE89" s="108">
        <f>IF(N89="základní",J89,0)</f>
        <v>0</v>
      </c>
      <c r="BF89" s="108">
        <f>IF(N89="snížená",J89,0)</f>
        <v>0</v>
      </c>
      <c r="BG89" s="108">
        <f>IF(N89="zákl. přenesená",J89,0)</f>
        <v>0</v>
      </c>
      <c r="BH89" s="108">
        <f>IF(N89="sníž. přenesená",J89,0)</f>
        <v>0</v>
      </c>
      <c r="BI89" s="108">
        <f>IF(N89="nulová",J89,0)</f>
        <v>0</v>
      </c>
      <c r="BJ89" s="6" t="s">
        <v>47</v>
      </c>
      <c r="BK89" s="108">
        <f>ROUND(I89*H89,2)</f>
        <v>0</v>
      </c>
      <c r="BL89" s="6" t="s">
        <v>97</v>
      </c>
      <c r="BM89" s="6" t="s">
        <v>193</v>
      </c>
    </row>
    <row r="90" spans="2:65" s="20" customFormat="1" ht="25.5" customHeight="1" x14ac:dyDescent="0.3">
      <c r="B90" s="17"/>
      <c r="C90" s="131" t="s">
        <v>86</v>
      </c>
      <c r="D90" s="131" t="s">
        <v>112</v>
      </c>
      <c r="E90" s="132" t="s">
        <v>194</v>
      </c>
      <c r="F90" s="133" t="s">
        <v>195</v>
      </c>
      <c r="G90" s="134" t="s">
        <v>109</v>
      </c>
      <c r="H90" s="135">
        <v>86.1</v>
      </c>
      <c r="I90" s="128"/>
      <c r="J90" s="136">
        <f>ROUND(I90*H90,2)</f>
        <v>0</v>
      </c>
      <c r="K90" s="133" t="s">
        <v>1</v>
      </c>
      <c r="L90" s="129"/>
      <c r="M90" s="137" t="s">
        <v>1</v>
      </c>
      <c r="N90" s="130" t="s">
        <v>34</v>
      </c>
      <c r="O90" s="18"/>
      <c r="P90" s="106">
        <f>O90*H90</f>
        <v>0</v>
      </c>
      <c r="Q90" s="106">
        <v>0</v>
      </c>
      <c r="R90" s="106">
        <f>Q90*H90</f>
        <v>0</v>
      </c>
      <c r="S90" s="106">
        <v>0</v>
      </c>
      <c r="T90" s="107">
        <f>S90*H90</f>
        <v>0</v>
      </c>
      <c r="AR90" s="6" t="s">
        <v>115</v>
      </c>
      <c r="AT90" s="6" t="s">
        <v>112</v>
      </c>
      <c r="AU90" s="6" t="s">
        <v>48</v>
      </c>
      <c r="AY90" s="6" t="s">
        <v>78</v>
      </c>
      <c r="BE90" s="108">
        <f>IF(N90="základní",J90,0)</f>
        <v>0</v>
      </c>
      <c r="BF90" s="108">
        <f>IF(N90="snížená",J90,0)</f>
        <v>0</v>
      </c>
      <c r="BG90" s="108">
        <f>IF(N90="zákl. přenesená",J90,0)</f>
        <v>0</v>
      </c>
      <c r="BH90" s="108">
        <f>IF(N90="sníž. přenesená",J90,0)</f>
        <v>0</v>
      </c>
      <c r="BI90" s="108">
        <f>IF(N90="nulová",J90,0)</f>
        <v>0</v>
      </c>
      <c r="BJ90" s="6" t="s">
        <v>47</v>
      </c>
      <c r="BK90" s="108">
        <f>ROUND(I90*H90,2)</f>
        <v>0</v>
      </c>
      <c r="BL90" s="6" t="s">
        <v>97</v>
      </c>
      <c r="BM90" s="6" t="s">
        <v>196</v>
      </c>
    </row>
    <row r="91" spans="2:65" s="113" customFormat="1" x14ac:dyDescent="0.3">
      <c r="B91" s="112"/>
      <c r="D91" s="109" t="s">
        <v>85</v>
      </c>
      <c r="F91" s="114" t="s">
        <v>197</v>
      </c>
      <c r="H91" s="115">
        <v>86.1</v>
      </c>
      <c r="L91" s="112"/>
      <c r="M91" s="116"/>
      <c r="N91" s="117"/>
      <c r="O91" s="117"/>
      <c r="P91" s="117"/>
      <c r="Q91" s="117"/>
      <c r="R91" s="117"/>
      <c r="S91" s="117"/>
      <c r="T91" s="118"/>
      <c r="AT91" s="119" t="s">
        <v>85</v>
      </c>
      <c r="AU91" s="119" t="s">
        <v>48</v>
      </c>
      <c r="AV91" s="113" t="s">
        <v>48</v>
      </c>
      <c r="AW91" s="113" t="s">
        <v>2</v>
      </c>
      <c r="AX91" s="113" t="s">
        <v>47</v>
      </c>
      <c r="AY91" s="119" t="s">
        <v>78</v>
      </c>
    </row>
    <row r="92" spans="2:65" s="20" customFormat="1" ht="16.5" customHeight="1" x14ac:dyDescent="0.3">
      <c r="B92" s="17"/>
      <c r="C92" s="98" t="s">
        <v>87</v>
      </c>
      <c r="D92" s="98" t="s">
        <v>79</v>
      </c>
      <c r="E92" s="99" t="s">
        <v>198</v>
      </c>
      <c r="F92" s="100" t="s">
        <v>199</v>
      </c>
      <c r="G92" s="101" t="s">
        <v>99</v>
      </c>
      <c r="H92" s="102">
        <v>59</v>
      </c>
      <c r="I92" s="111"/>
      <c r="J92" s="103">
        <f t="shared" ref="J92:J97" si="0">ROUND(I92*H92,2)</f>
        <v>0</v>
      </c>
      <c r="K92" s="100" t="s">
        <v>81</v>
      </c>
      <c r="L92" s="17"/>
      <c r="M92" s="104" t="s">
        <v>1</v>
      </c>
      <c r="N92" s="105" t="s">
        <v>34</v>
      </c>
      <c r="O92" s="18"/>
      <c r="P92" s="106">
        <f t="shared" ref="P92:P97" si="1">O92*H92</f>
        <v>0</v>
      </c>
      <c r="Q92" s="106">
        <v>0</v>
      </c>
      <c r="R92" s="106">
        <f t="shared" ref="R92:R97" si="2">Q92*H92</f>
        <v>0</v>
      </c>
      <c r="S92" s="106">
        <v>0</v>
      </c>
      <c r="T92" s="107">
        <f t="shared" ref="T92:T97" si="3">S92*H92</f>
        <v>0</v>
      </c>
      <c r="AR92" s="6" t="s">
        <v>97</v>
      </c>
      <c r="AT92" s="6" t="s">
        <v>79</v>
      </c>
      <c r="AU92" s="6" t="s">
        <v>48</v>
      </c>
      <c r="AY92" s="6" t="s">
        <v>78</v>
      </c>
      <c r="BE92" s="108">
        <f t="shared" ref="BE92:BE97" si="4">IF(N92="základní",J92,0)</f>
        <v>0</v>
      </c>
      <c r="BF92" s="108">
        <f t="shared" ref="BF92:BF97" si="5">IF(N92="snížená",J92,0)</f>
        <v>0</v>
      </c>
      <c r="BG92" s="108">
        <f t="shared" ref="BG92:BG97" si="6">IF(N92="zákl. přenesená",J92,0)</f>
        <v>0</v>
      </c>
      <c r="BH92" s="108">
        <f t="shared" ref="BH92:BH97" si="7">IF(N92="sníž. přenesená",J92,0)</f>
        <v>0</v>
      </c>
      <c r="BI92" s="108">
        <f t="shared" ref="BI92:BI97" si="8">IF(N92="nulová",J92,0)</f>
        <v>0</v>
      </c>
      <c r="BJ92" s="6" t="s">
        <v>47</v>
      </c>
      <c r="BK92" s="108">
        <f t="shared" ref="BK92:BK97" si="9">ROUND(I92*H92,2)</f>
        <v>0</v>
      </c>
      <c r="BL92" s="6" t="s">
        <v>97</v>
      </c>
      <c r="BM92" s="6" t="s">
        <v>200</v>
      </c>
    </row>
    <row r="93" spans="2:65" s="20" customFormat="1" ht="16.5" customHeight="1" x14ac:dyDescent="0.3">
      <c r="B93" s="17"/>
      <c r="C93" s="131" t="s">
        <v>88</v>
      </c>
      <c r="D93" s="131" t="s">
        <v>112</v>
      </c>
      <c r="E93" s="132" t="s">
        <v>201</v>
      </c>
      <c r="F93" s="133" t="s">
        <v>202</v>
      </c>
      <c r="G93" s="134" t="s">
        <v>99</v>
      </c>
      <c r="H93" s="135">
        <v>54</v>
      </c>
      <c r="I93" s="128"/>
      <c r="J93" s="136">
        <f t="shared" si="0"/>
        <v>0</v>
      </c>
      <c r="K93" s="133" t="s">
        <v>1</v>
      </c>
      <c r="L93" s="129"/>
      <c r="M93" s="137" t="s">
        <v>1</v>
      </c>
      <c r="N93" s="130" t="s">
        <v>34</v>
      </c>
      <c r="O93" s="18"/>
      <c r="P93" s="106">
        <f t="shared" si="1"/>
        <v>0</v>
      </c>
      <c r="Q93" s="106">
        <v>3.0000000000000001E-5</v>
      </c>
      <c r="R93" s="106">
        <f t="shared" si="2"/>
        <v>1.6200000000000001E-3</v>
      </c>
      <c r="S93" s="106">
        <v>0</v>
      </c>
      <c r="T93" s="107">
        <f t="shared" si="3"/>
        <v>0</v>
      </c>
      <c r="AR93" s="6" t="s">
        <v>115</v>
      </c>
      <c r="AT93" s="6" t="s">
        <v>112</v>
      </c>
      <c r="AU93" s="6" t="s">
        <v>48</v>
      </c>
      <c r="AY93" s="6" t="s">
        <v>78</v>
      </c>
      <c r="BE93" s="108">
        <f t="shared" si="4"/>
        <v>0</v>
      </c>
      <c r="BF93" s="108">
        <f t="shared" si="5"/>
        <v>0</v>
      </c>
      <c r="BG93" s="108">
        <f t="shared" si="6"/>
        <v>0</v>
      </c>
      <c r="BH93" s="108">
        <f t="shared" si="7"/>
        <v>0</v>
      </c>
      <c r="BI93" s="108">
        <f t="shared" si="8"/>
        <v>0</v>
      </c>
      <c r="BJ93" s="6" t="s">
        <v>47</v>
      </c>
      <c r="BK93" s="108">
        <f t="shared" si="9"/>
        <v>0</v>
      </c>
      <c r="BL93" s="6" t="s">
        <v>97</v>
      </c>
      <c r="BM93" s="6" t="s">
        <v>203</v>
      </c>
    </row>
    <row r="94" spans="2:65" s="20" customFormat="1" ht="16.5" customHeight="1" x14ac:dyDescent="0.3">
      <c r="B94" s="17"/>
      <c r="C94" s="131" t="s">
        <v>89</v>
      </c>
      <c r="D94" s="131" t="s">
        <v>112</v>
      </c>
      <c r="E94" s="132" t="s">
        <v>204</v>
      </c>
      <c r="F94" s="133" t="s">
        <v>205</v>
      </c>
      <c r="G94" s="134" t="s">
        <v>99</v>
      </c>
      <c r="H94" s="135">
        <v>2</v>
      </c>
      <c r="I94" s="128"/>
      <c r="J94" s="136">
        <f t="shared" si="0"/>
        <v>0</v>
      </c>
      <c r="K94" s="133" t="s">
        <v>1</v>
      </c>
      <c r="L94" s="129"/>
      <c r="M94" s="137" t="s">
        <v>1</v>
      </c>
      <c r="N94" s="130" t="s">
        <v>34</v>
      </c>
      <c r="O94" s="18"/>
      <c r="P94" s="106">
        <f t="shared" si="1"/>
        <v>0</v>
      </c>
      <c r="Q94" s="106">
        <v>5.0000000000000002E-5</v>
      </c>
      <c r="R94" s="106">
        <f t="shared" si="2"/>
        <v>1E-4</v>
      </c>
      <c r="S94" s="106">
        <v>0</v>
      </c>
      <c r="T94" s="107">
        <f t="shared" si="3"/>
        <v>0</v>
      </c>
      <c r="AR94" s="6" t="s">
        <v>115</v>
      </c>
      <c r="AT94" s="6" t="s">
        <v>112</v>
      </c>
      <c r="AU94" s="6" t="s">
        <v>48</v>
      </c>
      <c r="AY94" s="6" t="s">
        <v>78</v>
      </c>
      <c r="BE94" s="108">
        <f t="shared" si="4"/>
        <v>0</v>
      </c>
      <c r="BF94" s="108">
        <f t="shared" si="5"/>
        <v>0</v>
      </c>
      <c r="BG94" s="108">
        <f t="shared" si="6"/>
        <v>0</v>
      </c>
      <c r="BH94" s="108">
        <f t="shared" si="7"/>
        <v>0</v>
      </c>
      <c r="BI94" s="108">
        <f t="shared" si="8"/>
        <v>0</v>
      </c>
      <c r="BJ94" s="6" t="s">
        <v>47</v>
      </c>
      <c r="BK94" s="108">
        <f t="shared" si="9"/>
        <v>0</v>
      </c>
      <c r="BL94" s="6" t="s">
        <v>97</v>
      </c>
      <c r="BM94" s="6" t="s">
        <v>206</v>
      </c>
    </row>
    <row r="95" spans="2:65" s="20" customFormat="1" ht="16.5" customHeight="1" x14ac:dyDescent="0.3">
      <c r="B95" s="17"/>
      <c r="C95" s="131" t="s">
        <v>90</v>
      </c>
      <c r="D95" s="131" t="s">
        <v>112</v>
      </c>
      <c r="E95" s="132" t="s">
        <v>207</v>
      </c>
      <c r="F95" s="133" t="s">
        <v>208</v>
      </c>
      <c r="G95" s="134" t="s">
        <v>99</v>
      </c>
      <c r="H95" s="135">
        <v>3</v>
      </c>
      <c r="I95" s="128"/>
      <c r="J95" s="136">
        <f t="shared" si="0"/>
        <v>0</v>
      </c>
      <c r="K95" s="133" t="s">
        <v>1</v>
      </c>
      <c r="L95" s="129"/>
      <c r="M95" s="137" t="s">
        <v>1</v>
      </c>
      <c r="N95" s="130" t="s">
        <v>34</v>
      </c>
      <c r="O95" s="18"/>
      <c r="P95" s="106">
        <f t="shared" si="1"/>
        <v>0</v>
      </c>
      <c r="Q95" s="106">
        <v>1.3999999999999999E-4</v>
      </c>
      <c r="R95" s="106">
        <f t="shared" si="2"/>
        <v>4.1999999999999996E-4</v>
      </c>
      <c r="S95" s="106">
        <v>0</v>
      </c>
      <c r="T95" s="107">
        <f t="shared" si="3"/>
        <v>0</v>
      </c>
      <c r="AR95" s="6" t="s">
        <v>115</v>
      </c>
      <c r="AT95" s="6" t="s">
        <v>112</v>
      </c>
      <c r="AU95" s="6" t="s">
        <v>48</v>
      </c>
      <c r="AY95" s="6" t="s">
        <v>78</v>
      </c>
      <c r="BE95" s="108">
        <f t="shared" si="4"/>
        <v>0</v>
      </c>
      <c r="BF95" s="108">
        <f t="shared" si="5"/>
        <v>0</v>
      </c>
      <c r="BG95" s="108">
        <f t="shared" si="6"/>
        <v>0</v>
      </c>
      <c r="BH95" s="108">
        <f t="shared" si="7"/>
        <v>0</v>
      </c>
      <c r="BI95" s="108">
        <f t="shared" si="8"/>
        <v>0</v>
      </c>
      <c r="BJ95" s="6" t="s">
        <v>47</v>
      </c>
      <c r="BK95" s="108">
        <f t="shared" si="9"/>
        <v>0</v>
      </c>
      <c r="BL95" s="6" t="s">
        <v>97</v>
      </c>
      <c r="BM95" s="6" t="s">
        <v>209</v>
      </c>
    </row>
    <row r="96" spans="2:65" s="20" customFormat="1" ht="25.5" customHeight="1" x14ac:dyDescent="0.3">
      <c r="B96" s="17"/>
      <c r="C96" s="98" t="s">
        <v>92</v>
      </c>
      <c r="D96" s="98" t="s">
        <v>79</v>
      </c>
      <c r="E96" s="99" t="s">
        <v>210</v>
      </c>
      <c r="F96" s="100" t="s">
        <v>211</v>
      </c>
      <c r="G96" s="101" t="s">
        <v>109</v>
      </c>
      <c r="H96" s="102">
        <v>39</v>
      </c>
      <c r="I96" s="111"/>
      <c r="J96" s="103">
        <f t="shared" si="0"/>
        <v>0</v>
      </c>
      <c r="K96" s="100" t="s">
        <v>81</v>
      </c>
      <c r="L96" s="17"/>
      <c r="M96" s="104" t="s">
        <v>1</v>
      </c>
      <c r="N96" s="105" t="s">
        <v>34</v>
      </c>
      <c r="O96" s="18"/>
      <c r="P96" s="106">
        <f t="shared" si="1"/>
        <v>0</v>
      </c>
      <c r="Q96" s="106">
        <v>0</v>
      </c>
      <c r="R96" s="106">
        <f t="shared" si="2"/>
        <v>0</v>
      </c>
      <c r="S96" s="106">
        <v>0</v>
      </c>
      <c r="T96" s="107">
        <f t="shared" si="3"/>
        <v>0</v>
      </c>
      <c r="AR96" s="6" t="s">
        <v>97</v>
      </c>
      <c r="AT96" s="6" t="s">
        <v>79</v>
      </c>
      <c r="AU96" s="6" t="s">
        <v>48</v>
      </c>
      <c r="AY96" s="6" t="s">
        <v>78</v>
      </c>
      <c r="BE96" s="108">
        <f t="shared" si="4"/>
        <v>0</v>
      </c>
      <c r="BF96" s="108">
        <f t="shared" si="5"/>
        <v>0</v>
      </c>
      <c r="BG96" s="108">
        <f t="shared" si="6"/>
        <v>0</v>
      </c>
      <c r="BH96" s="108">
        <f t="shared" si="7"/>
        <v>0</v>
      </c>
      <c r="BI96" s="108">
        <f t="shared" si="8"/>
        <v>0</v>
      </c>
      <c r="BJ96" s="6" t="s">
        <v>47</v>
      </c>
      <c r="BK96" s="108">
        <f t="shared" si="9"/>
        <v>0</v>
      </c>
      <c r="BL96" s="6" t="s">
        <v>97</v>
      </c>
      <c r="BM96" s="6" t="s">
        <v>212</v>
      </c>
    </row>
    <row r="97" spans="2:65" s="20" customFormat="1" ht="16.5" customHeight="1" x14ac:dyDescent="0.3">
      <c r="B97" s="17"/>
      <c r="C97" s="131" t="s">
        <v>93</v>
      </c>
      <c r="D97" s="131" t="s">
        <v>112</v>
      </c>
      <c r="E97" s="132" t="s">
        <v>213</v>
      </c>
      <c r="F97" s="133" t="s">
        <v>214</v>
      </c>
      <c r="G97" s="134" t="s">
        <v>109</v>
      </c>
      <c r="H97" s="135">
        <v>40.950000000000003</v>
      </c>
      <c r="I97" s="128"/>
      <c r="J97" s="136">
        <f t="shared" si="0"/>
        <v>0</v>
      </c>
      <c r="K97" s="133" t="s">
        <v>81</v>
      </c>
      <c r="L97" s="129"/>
      <c r="M97" s="137" t="s">
        <v>1</v>
      </c>
      <c r="N97" s="130" t="s">
        <v>34</v>
      </c>
      <c r="O97" s="18"/>
      <c r="P97" s="106">
        <f t="shared" si="1"/>
        <v>0</v>
      </c>
      <c r="Q97" s="106">
        <v>6.9999999999999994E-5</v>
      </c>
      <c r="R97" s="106">
        <f t="shared" si="2"/>
        <v>2.8665000000000001E-3</v>
      </c>
      <c r="S97" s="106">
        <v>0</v>
      </c>
      <c r="T97" s="107">
        <f t="shared" si="3"/>
        <v>0</v>
      </c>
      <c r="AR97" s="6" t="s">
        <v>115</v>
      </c>
      <c r="AT97" s="6" t="s">
        <v>112</v>
      </c>
      <c r="AU97" s="6" t="s">
        <v>48</v>
      </c>
      <c r="AY97" s="6" t="s">
        <v>78</v>
      </c>
      <c r="BE97" s="108">
        <f t="shared" si="4"/>
        <v>0</v>
      </c>
      <c r="BF97" s="108">
        <f t="shared" si="5"/>
        <v>0</v>
      </c>
      <c r="BG97" s="108">
        <f t="shared" si="6"/>
        <v>0</v>
      </c>
      <c r="BH97" s="108">
        <f t="shared" si="7"/>
        <v>0</v>
      </c>
      <c r="BI97" s="108">
        <f t="shared" si="8"/>
        <v>0</v>
      </c>
      <c r="BJ97" s="6" t="s">
        <v>47</v>
      </c>
      <c r="BK97" s="108">
        <f t="shared" si="9"/>
        <v>0</v>
      </c>
      <c r="BL97" s="6" t="s">
        <v>97</v>
      </c>
      <c r="BM97" s="6" t="s">
        <v>215</v>
      </c>
    </row>
    <row r="98" spans="2:65" s="113" customFormat="1" x14ac:dyDescent="0.3">
      <c r="B98" s="112"/>
      <c r="D98" s="109" t="s">
        <v>85</v>
      </c>
      <c r="F98" s="114" t="s">
        <v>216</v>
      </c>
      <c r="H98" s="115">
        <v>40.950000000000003</v>
      </c>
      <c r="L98" s="112"/>
      <c r="M98" s="116"/>
      <c r="N98" s="117"/>
      <c r="O98" s="117"/>
      <c r="P98" s="117"/>
      <c r="Q98" s="117"/>
      <c r="R98" s="117"/>
      <c r="S98" s="117"/>
      <c r="T98" s="118"/>
      <c r="AT98" s="119" t="s">
        <v>85</v>
      </c>
      <c r="AU98" s="119" t="s">
        <v>48</v>
      </c>
      <c r="AV98" s="113" t="s">
        <v>48</v>
      </c>
      <c r="AW98" s="113" t="s">
        <v>2</v>
      </c>
      <c r="AX98" s="113" t="s">
        <v>47</v>
      </c>
      <c r="AY98" s="119" t="s">
        <v>78</v>
      </c>
    </row>
    <row r="99" spans="2:65" s="20" customFormat="1" ht="25.5" customHeight="1" x14ac:dyDescent="0.3">
      <c r="B99" s="17"/>
      <c r="C99" s="98" t="s">
        <v>95</v>
      </c>
      <c r="D99" s="98" t="s">
        <v>79</v>
      </c>
      <c r="E99" s="99" t="s">
        <v>217</v>
      </c>
      <c r="F99" s="100" t="s">
        <v>218</v>
      </c>
      <c r="G99" s="101" t="s">
        <v>109</v>
      </c>
      <c r="H99" s="102">
        <v>28</v>
      </c>
      <c r="I99" s="111"/>
      <c r="J99" s="103">
        <f>ROUND(I99*H99,2)</f>
        <v>0</v>
      </c>
      <c r="K99" s="100" t="s">
        <v>81</v>
      </c>
      <c r="L99" s="17"/>
      <c r="M99" s="104" t="s">
        <v>1</v>
      </c>
      <c r="N99" s="105" t="s">
        <v>34</v>
      </c>
      <c r="O99" s="18"/>
      <c r="P99" s="106">
        <f>O99*H99</f>
        <v>0</v>
      </c>
      <c r="Q99" s="106">
        <v>0</v>
      </c>
      <c r="R99" s="106">
        <f>Q99*H99</f>
        <v>0</v>
      </c>
      <c r="S99" s="106">
        <v>0</v>
      </c>
      <c r="T99" s="107">
        <f>S99*H99</f>
        <v>0</v>
      </c>
      <c r="AR99" s="6" t="s">
        <v>97</v>
      </c>
      <c r="AT99" s="6" t="s">
        <v>79</v>
      </c>
      <c r="AU99" s="6" t="s">
        <v>48</v>
      </c>
      <c r="AY99" s="6" t="s">
        <v>78</v>
      </c>
      <c r="BE99" s="108">
        <f>IF(N99="základní",J99,0)</f>
        <v>0</v>
      </c>
      <c r="BF99" s="108">
        <f>IF(N99="snížená",J99,0)</f>
        <v>0</v>
      </c>
      <c r="BG99" s="108">
        <f>IF(N99="zákl. přenesená",J99,0)</f>
        <v>0</v>
      </c>
      <c r="BH99" s="108">
        <f>IF(N99="sníž. přenesená",J99,0)</f>
        <v>0</v>
      </c>
      <c r="BI99" s="108">
        <f>IF(N99="nulová",J99,0)</f>
        <v>0</v>
      </c>
      <c r="BJ99" s="6" t="s">
        <v>47</v>
      </c>
      <c r="BK99" s="108">
        <f>ROUND(I99*H99,2)</f>
        <v>0</v>
      </c>
      <c r="BL99" s="6" t="s">
        <v>97</v>
      </c>
      <c r="BM99" s="6" t="s">
        <v>219</v>
      </c>
    </row>
    <row r="100" spans="2:65" s="20" customFormat="1" ht="16.5" customHeight="1" x14ac:dyDescent="0.3">
      <c r="B100" s="17"/>
      <c r="C100" s="131" t="s">
        <v>96</v>
      </c>
      <c r="D100" s="131" t="s">
        <v>112</v>
      </c>
      <c r="E100" s="132" t="s">
        <v>220</v>
      </c>
      <c r="F100" s="133" t="s">
        <v>221</v>
      </c>
      <c r="G100" s="134" t="s">
        <v>109</v>
      </c>
      <c r="H100" s="135">
        <v>29.4</v>
      </c>
      <c r="I100" s="128"/>
      <c r="J100" s="136">
        <f>ROUND(I100*H100,2)</f>
        <v>0</v>
      </c>
      <c r="K100" s="133" t="s">
        <v>81</v>
      </c>
      <c r="L100" s="129"/>
      <c r="M100" s="137" t="s">
        <v>1</v>
      </c>
      <c r="N100" s="130" t="s">
        <v>34</v>
      </c>
      <c r="O100" s="18"/>
      <c r="P100" s="106">
        <f>O100*H100</f>
        <v>0</v>
      </c>
      <c r="Q100" s="106">
        <v>1.4999999999999999E-4</v>
      </c>
      <c r="R100" s="106">
        <f>Q100*H100</f>
        <v>4.409999999999999E-3</v>
      </c>
      <c r="S100" s="106">
        <v>0</v>
      </c>
      <c r="T100" s="107">
        <f>S100*H100</f>
        <v>0</v>
      </c>
      <c r="AR100" s="6" t="s">
        <v>115</v>
      </c>
      <c r="AT100" s="6" t="s">
        <v>112</v>
      </c>
      <c r="AU100" s="6" t="s">
        <v>48</v>
      </c>
      <c r="AY100" s="6" t="s">
        <v>78</v>
      </c>
      <c r="BE100" s="108">
        <f>IF(N100="základní",J100,0)</f>
        <v>0</v>
      </c>
      <c r="BF100" s="108">
        <f>IF(N100="snížená",J100,0)</f>
        <v>0</v>
      </c>
      <c r="BG100" s="108">
        <f>IF(N100="zákl. přenesená",J100,0)</f>
        <v>0</v>
      </c>
      <c r="BH100" s="108">
        <f>IF(N100="sníž. přenesená",J100,0)</f>
        <v>0</v>
      </c>
      <c r="BI100" s="108">
        <f>IF(N100="nulová",J100,0)</f>
        <v>0</v>
      </c>
      <c r="BJ100" s="6" t="s">
        <v>47</v>
      </c>
      <c r="BK100" s="108">
        <f>ROUND(I100*H100,2)</f>
        <v>0</v>
      </c>
      <c r="BL100" s="6" t="s">
        <v>97</v>
      </c>
      <c r="BM100" s="6" t="s">
        <v>222</v>
      </c>
    </row>
    <row r="101" spans="2:65" s="113" customFormat="1" x14ac:dyDescent="0.3">
      <c r="B101" s="112"/>
      <c r="D101" s="109" t="s">
        <v>85</v>
      </c>
      <c r="F101" s="114" t="s">
        <v>223</v>
      </c>
      <c r="H101" s="115">
        <v>29.4</v>
      </c>
      <c r="L101" s="112"/>
      <c r="M101" s="116"/>
      <c r="N101" s="117"/>
      <c r="O101" s="117"/>
      <c r="P101" s="117"/>
      <c r="Q101" s="117"/>
      <c r="R101" s="117"/>
      <c r="S101" s="117"/>
      <c r="T101" s="118"/>
      <c r="AT101" s="119" t="s">
        <v>85</v>
      </c>
      <c r="AU101" s="119" t="s">
        <v>48</v>
      </c>
      <c r="AV101" s="113" t="s">
        <v>48</v>
      </c>
      <c r="AW101" s="113" t="s">
        <v>2</v>
      </c>
      <c r="AX101" s="113" t="s">
        <v>47</v>
      </c>
      <c r="AY101" s="119" t="s">
        <v>78</v>
      </c>
    </row>
    <row r="102" spans="2:65" s="20" customFormat="1" ht="25.5" customHeight="1" x14ac:dyDescent="0.3">
      <c r="B102" s="17"/>
      <c r="C102" s="98" t="s">
        <v>5</v>
      </c>
      <c r="D102" s="98" t="s">
        <v>79</v>
      </c>
      <c r="E102" s="99" t="s">
        <v>224</v>
      </c>
      <c r="F102" s="100" t="s">
        <v>225</v>
      </c>
      <c r="G102" s="101" t="s">
        <v>109</v>
      </c>
      <c r="H102" s="102">
        <v>109</v>
      </c>
      <c r="I102" s="111"/>
      <c r="J102" s="103">
        <f>ROUND(I102*H102,2)</f>
        <v>0</v>
      </c>
      <c r="K102" s="100" t="s">
        <v>81</v>
      </c>
      <c r="L102" s="17"/>
      <c r="M102" s="104" t="s">
        <v>1</v>
      </c>
      <c r="N102" s="105" t="s">
        <v>34</v>
      </c>
      <c r="O102" s="18"/>
      <c r="P102" s="106">
        <f>O102*H102</f>
        <v>0</v>
      </c>
      <c r="Q102" s="106">
        <v>0</v>
      </c>
      <c r="R102" s="106">
        <f>Q102*H102</f>
        <v>0</v>
      </c>
      <c r="S102" s="106">
        <v>0</v>
      </c>
      <c r="T102" s="107">
        <f>S102*H102</f>
        <v>0</v>
      </c>
      <c r="AR102" s="6" t="s">
        <v>97</v>
      </c>
      <c r="AT102" s="6" t="s">
        <v>79</v>
      </c>
      <c r="AU102" s="6" t="s">
        <v>48</v>
      </c>
      <c r="AY102" s="6" t="s">
        <v>78</v>
      </c>
      <c r="BE102" s="108">
        <f>IF(N102="základní",J102,0)</f>
        <v>0</v>
      </c>
      <c r="BF102" s="108">
        <f>IF(N102="snížená",J102,0)</f>
        <v>0</v>
      </c>
      <c r="BG102" s="108">
        <f>IF(N102="zákl. přenesená",J102,0)</f>
        <v>0</v>
      </c>
      <c r="BH102" s="108">
        <f>IF(N102="sníž. přenesená",J102,0)</f>
        <v>0</v>
      </c>
      <c r="BI102" s="108">
        <f>IF(N102="nulová",J102,0)</f>
        <v>0</v>
      </c>
      <c r="BJ102" s="6" t="s">
        <v>47</v>
      </c>
      <c r="BK102" s="108">
        <f>ROUND(I102*H102,2)</f>
        <v>0</v>
      </c>
      <c r="BL102" s="6" t="s">
        <v>97</v>
      </c>
      <c r="BM102" s="6" t="s">
        <v>226</v>
      </c>
    </row>
    <row r="103" spans="2:65" s="113" customFormat="1" x14ac:dyDescent="0.3">
      <c r="B103" s="112"/>
      <c r="D103" s="109" t="s">
        <v>85</v>
      </c>
      <c r="E103" s="119" t="s">
        <v>1</v>
      </c>
      <c r="F103" s="114" t="s">
        <v>227</v>
      </c>
      <c r="H103" s="115">
        <v>90</v>
      </c>
      <c r="L103" s="112"/>
      <c r="M103" s="116"/>
      <c r="N103" s="117"/>
      <c r="O103" s="117"/>
      <c r="P103" s="117"/>
      <c r="Q103" s="117"/>
      <c r="R103" s="117"/>
      <c r="S103" s="117"/>
      <c r="T103" s="118"/>
      <c r="AT103" s="119" t="s">
        <v>85</v>
      </c>
      <c r="AU103" s="119" t="s">
        <v>48</v>
      </c>
      <c r="AV103" s="113" t="s">
        <v>48</v>
      </c>
      <c r="AW103" s="113" t="s">
        <v>27</v>
      </c>
      <c r="AX103" s="113" t="s">
        <v>45</v>
      </c>
      <c r="AY103" s="119" t="s">
        <v>78</v>
      </c>
    </row>
    <row r="104" spans="2:65" s="113" customFormat="1" x14ac:dyDescent="0.3">
      <c r="B104" s="112"/>
      <c r="D104" s="109" t="s">
        <v>85</v>
      </c>
      <c r="E104" s="119" t="s">
        <v>1</v>
      </c>
      <c r="F104" s="114" t="s">
        <v>228</v>
      </c>
      <c r="H104" s="115">
        <v>19</v>
      </c>
      <c r="L104" s="112"/>
      <c r="M104" s="116"/>
      <c r="N104" s="117"/>
      <c r="O104" s="117"/>
      <c r="P104" s="117"/>
      <c r="Q104" s="117"/>
      <c r="R104" s="117"/>
      <c r="S104" s="117"/>
      <c r="T104" s="118"/>
      <c r="AT104" s="119" t="s">
        <v>85</v>
      </c>
      <c r="AU104" s="119" t="s">
        <v>48</v>
      </c>
      <c r="AV104" s="113" t="s">
        <v>48</v>
      </c>
      <c r="AW104" s="113" t="s">
        <v>27</v>
      </c>
      <c r="AX104" s="113" t="s">
        <v>45</v>
      </c>
      <c r="AY104" s="119" t="s">
        <v>78</v>
      </c>
    </row>
    <row r="105" spans="2:65" s="121" customFormat="1" x14ac:dyDescent="0.3">
      <c r="B105" s="120"/>
      <c r="D105" s="109" t="s">
        <v>85</v>
      </c>
      <c r="E105" s="122" t="s">
        <v>1</v>
      </c>
      <c r="F105" s="123" t="s">
        <v>94</v>
      </c>
      <c r="H105" s="124">
        <v>109</v>
      </c>
      <c r="L105" s="120"/>
      <c r="M105" s="125"/>
      <c r="N105" s="126"/>
      <c r="O105" s="126"/>
      <c r="P105" s="126"/>
      <c r="Q105" s="126"/>
      <c r="R105" s="126"/>
      <c r="S105" s="126"/>
      <c r="T105" s="127"/>
      <c r="AT105" s="122" t="s">
        <v>85</v>
      </c>
      <c r="AU105" s="122" t="s">
        <v>48</v>
      </c>
      <c r="AV105" s="121" t="s">
        <v>83</v>
      </c>
      <c r="AW105" s="121" t="s">
        <v>27</v>
      </c>
      <c r="AX105" s="121" t="s">
        <v>47</v>
      </c>
      <c r="AY105" s="122" t="s">
        <v>78</v>
      </c>
    </row>
    <row r="106" spans="2:65" s="20" customFormat="1" ht="16.5" customHeight="1" x14ac:dyDescent="0.3">
      <c r="B106" s="17"/>
      <c r="C106" s="131" t="s">
        <v>97</v>
      </c>
      <c r="D106" s="131" t="s">
        <v>112</v>
      </c>
      <c r="E106" s="132" t="s">
        <v>229</v>
      </c>
      <c r="F106" s="133" t="s">
        <v>230</v>
      </c>
      <c r="G106" s="134" t="s">
        <v>109</v>
      </c>
      <c r="H106" s="135">
        <v>94.5</v>
      </c>
      <c r="I106" s="128"/>
      <c r="J106" s="136">
        <f>ROUND(I106*H106,2)</f>
        <v>0</v>
      </c>
      <c r="K106" s="133" t="s">
        <v>81</v>
      </c>
      <c r="L106" s="129"/>
      <c r="M106" s="137" t="s">
        <v>1</v>
      </c>
      <c r="N106" s="130" t="s">
        <v>34</v>
      </c>
      <c r="O106" s="18"/>
      <c r="P106" s="106">
        <f>O106*H106</f>
        <v>0</v>
      </c>
      <c r="Q106" s="106">
        <v>1.2E-4</v>
      </c>
      <c r="R106" s="106">
        <f>Q106*H106</f>
        <v>1.1340000000000001E-2</v>
      </c>
      <c r="S106" s="106">
        <v>0</v>
      </c>
      <c r="T106" s="107">
        <f>S106*H106</f>
        <v>0</v>
      </c>
      <c r="AR106" s="6" t="s">
        <v>115</v>
      </c>
      <c r="AT106" s="6" t="s">
        <v>112</v>
      </c>
      <c r="AU106" s="6" t="s">
        <v>48</v>
      </c>
      <c r="AY106" s="6" t="s">
        <v>78</v>
      </c>
      <c r="BE106" s="108">
        <f>IF(N106="základní",J106,0)</f>
        <v>0</v>
      </c>
      <c r="BF106" s="108">
        <f>IF(N106="snížená",J106,0)</f>
        <v>0</v>
      </c>
      <c r="BG106" s="108">
        <f>IF(N106="zákl. přenesená",J106,0)</f>
        <v>0</v>
      </c>
      <c r="BH106" s="108">
        <f>IF(N106="sníž. přenesená",J106,0)</f>
        <v>0</v>
      </c>
      <c r="BI106" s="108">
        <f>IF(N106="nulová",J106,0)</f>
        <v>0</v>
      </c>
      <c r="BJ106" s="6" t="s">
        <v>47</v>
      </c>
      <c r="BK106" s="108">
        <f>ROUND(I106*H106,2)</f>
        <v>0</v>
      </c>
      <c r="BL106" s="6" t="s">
        <v>97</v>
      </c>
      <c r="BM106" s="6" t="s">
        <v>231</v>
      </c>
    </row>
    <row r="107" spans="2:65" s="113" customFormat="1" x14ac:dyDescent="0.3">
      <c r="B107" s="112"/>
      <c r="D107" s="109" t="s">
        <v>85</v>
      </c>
      <c r="F107" s="114" t="s">
        <v>232</v>
      </c>
      <c r="H107" s="115">
        <v>94.5</v>
      </c>
      <c r="L107" s="112"/>
      <c r="M107" s="116"/>
      <c r="N107" s="117"/>
      <c r="O107" s="117"/>
      <c r="P107" s="117"/>
      <c r="Q107" s="117"/>
      <c r="R107" s="117"/>
      <c r="S107" s="117"/>
      <c r="T107" s="118"/>
      <c r="AT107" s="119" t="s">
        <v>85</v>
      </c>
      <c r="AU107" s="119" t="s">
        <v>48</v>
      </c>
      <c r="AV107" s="113" t="s">
        <v>48</v>
      </c>
      <c r="AW107" s="113" t="s">
        <v>2</v>
      </c>
      <c r="AX107" s="113" t="s">
        <v>47</v>
      </c>
      <c r="AY107" s="119" t="s">
        <v>78</v>
      </c>
    </row>
    <row r="108" spans="2:65" s="20" customFormat="1" ht="16.5" customHeight="1" x14ac:dyDescent="0.3">
      <c r="B108" s="17"/>
      <c r="C108" s="131" t="s">
        <v>98</v>
      </c>
      <c r="D108" s="131" t="s">
        <v>112</v>
      </c>
      <c r="E108" s="132" t="s">
        <v>233</v>
      </c>
      <c r="F108" s="133" t="s">
        <v>234</v>
      </c>
      <c r="G108" s="134" t="s">
        <v>109</v>
      </c>
      <c r="H108" s="135">
        <v>19.95</v>
      </c>
      <c r="I108" s="128"/>
      <c r="J108" s="136">
        <f>ROUND(I108*H108,2)</f>
        <v>0</v>
      </c>
      <c r="K108" s="133" t="s">
        <v>1</v>
      </c>
      <c r="L108" s="129"/>
      <c r="M108" s="137" t="s">
        <v>1</v>
      </c>
      <c r="N108" s="130" t="s">
        <v>34</v>
      </c>
      <c r="O108" s="18"/>
      <c r="P108" s="106">
        <f>O108*H108</f>
        <v>0</v>
      </c>
      <c r="Q108" s="106">
        <v>1.2E-4</v>
      </c>
      <c r="R108" s="106">
        <f>Q108*H108</f>
        <v>2.3939999999999999E-3</v>
      </c>
      <c r="S108" s="106">
        <v>0</v>
      </c>
      <c r="T108" s="107">
        <f>S108*H108</f>
        <v>0</v>
      </c>
      <c r="AR108" s="6" t="s">
        <v>115</v>
      </c>
      <c r="AT108" s="6" t="s">
        <v>112</v>
      </c>
      <c r="AU108" s="6" t="s">
        <v>48</v>
      </c>
      <c r="AY108" s="6" t="s">
        <v>78</v>
      </c>
      <c r="BE108" s="108">
        <f>IF(N108="základní",J108,0)</f>
        <v>0</v>
      </c>
      <c r="BF108" s="108">
        <f>IF(N108="snížená",J108,0)</f>
        <v>0</v>
      </c>
      <c r="BG108" s="108">
        <f>IF(N108="zákl. přenesená",J108,0)</f>
        <v>0</v>
      </c>
      <c r="BH108" s="108">
        <f>IF(N108="sníž. přenesená",J108,0)</f>
        <v>0</v>
      </c>
      <c r="BI108" s="108">
        <f>IF(N108="nulová",J108,0)</f>
        <v>0</v>
      </c>
      <c r="BJ108" s="6" t="s">
        <v>47</v>
      </c>
      <c r="BK108" s="108">
        <f>ROUND(I108*H108,2)</f>
        <v>0</v>
      </c>
      <c r="BL108" s="6" t="s">
        <v>97</v>
      </c>
      <c r="BM108" s="6" t="s">
        <v>235</v>
      </c>
    </row>
    <row r="109" spans="2:65" s="113" customFormat="1" x14ac:dyDescent="0.3">
      <c r="B109" s="112"/>
      <c r="D109" s="109" t="s">
        <v>85</v>
      </c>
      <c r="F109" s="114" t="s">
        <v>236</v>
      </c>
      <c r="H109" s="115">
        <v>19.95</v>
      </c>
      <c r="L109" s="112"/>
      <c r="M109" s="116"/>
      <c r="N109" s="117"/>
      <c r="O109" s="117"/>
      <c r="P109" s="117"/>
      <c r="Q109" s="117"/>
      <c r="R109" s="117"/>
      <c r="S109" s="117"/>
      <c r="T109" s="118"/>
      <c r="AT109" s="119" t="s">
        <v>85</v>
      </c>
      <c r="AU109" s="119" t="s">
        <v>48</v>
      </c>
      <c r="AV109" s="113" t="s">
        <v>48</v>
      </c>
      <c r="AW109" s="113" t="s">
        <v>2</v>
      </c>
      <c r="AX109" s="113" t="s">
        <v>47</v>
      </c>
      <c r="AY109" s="119" t="s">
        <v>78</v>
      </c>
    </row>
    <row r="110" spans="2:65" s="20" customFormat="1" ht="25.5" customHeight="1" x14ac:dyDescent="0.3">
      <c r="B110" s="17"/>
      <c r="C110" s="98" t="s">
        <v>100</v>
      </c>
      <c r="D110" s="98" t="s">
        <v>79</v>
      </c>
      <c r="E110" s="99" t="s">
        <v>237</v>
      </c>
      <c r="F110" s="100" t="s">
        <v>238</v>
      </c>
      <c r="G110" s="101" t="s">
        <v>109</v>
      </c>
      <c r="H110" s="102">
        <v>409</v>
      </c>
      <c r="I110" s="111"/>
      <c r="J110" s="103">
        <f>ROUND(I110*H110,2)</f>
        <v>0</v>
      </c>
      <c r="K110" s="100" t="s">
        <v>1</v>
      </c>
      <c r="L110" s="17"/>
      <c r="M110" s="104" t="s">
        <v>1</v>
      </c>
      <c r="N110" s="105" t="s">
        <v>34</v>
      </c>
      <c r="O110" s="18"/>
      <c r="P110" s="106">
        <f>O110*H110</f>
        <v>0</v>
      </c>
      <c r="Q110" s="106">
        <v>0</v>
      </c>
      <c r="R110" s="106">
        <f>Q110*H110</f>
        <v>0</v>
      </c>
      <c r="S110" s="106">
        <v>0</v>
      </c>
      <c r="T110" s="107">
        <f>S110*H110</f>
        <v>0</v>
      </c>
      <c r="AR110" s="6" t="s">
        <v>97</v>
      </c>
      <c r="AT110" s="6" t="s">
        <v>79</v>
      </c>
      <c r="AU110" s="6" t="s">
        <v>48</v>
      </c>
      <c r="AY110" s="6" t="s">
        <v>78</v>
      </c>
      <c r="BE110" s="108">
        <f>IF(N110="základní",J110,0)</f>
        <v>0</v>
      </c>
      <c r="BF110" s="108">
        <f>IF(N110="snížená",J110,0)</f>
        <v>0</v>
      </c>
      <c r="BG110" s="108">
        <f>IF(N110="zákl. přenesená",J110,0)</f>
        <v>0</v>
      </c>
      <c r="BH110" s="108">
        <f>IF(N110="sníž. přenesená",J110,0)</f>
        <v>0</v>
      </c>
      <c r="BI110" s="108">
        <f>IF(N110="nulová",J110,0)</f>
        <v>0</v>
      </c>
      <c r="BJ110" s="6" t="s">
        <v>47</v>
      </c>
      <c r="BK110" s="108">
        <f>ROUND(I110*H110,2)</f>
        <v>0</v>
      </c>
      <c r="BL110" s="6" t="s">
        <v>97</v>
      </c>
      <c r="BM110" s="6" t="s">
        <v>239</v>
      </c>
    </row>
    <row r="111" spans="2:65" s="113" customFormat="1" x14ac:dyDescent="0.3">
      <c r="B111" s="112"/>
      <c r="D111" s="109" t="s">
        <v>85</v>
      </c>
      <c r="E111" s="119" t="s">
        <v>1</v>
      </c>
      <c r="F111" s="114" t="s">
        <v>240</v>
      </c>
      <c r="H111" s="115">
        <v>136</v>
      </c>
      <c r="L111" s="112"/>
      <c r="M111" s="116"/>
      <c r="N111" s="117"/>
      <c r="O111" s="117"/>
      <c r="P111" s="117"/>
      <c r="Q111" s="117"/>
      <c r="R111" s="117"/>
      <c r="S111" s="117"/>
      <c r="T111" s="118"/>
      <c r="AT111" s="119" t="s">
        <v>85</v>
      </c>
      <c r="AU111" s="119" t="s">
        <v>48</v>
      </c>
      <c r="AV111" s="113" t="s">
        <v>48</v>
      </c>
      <c r="AW111" s="113" t="s">
        <v>27</v>
      </c>
      <c r="AX111" s="113" t="s">
        <v>45</v>
      </c>
      <c r="AY111" s="119" t="s">
        <v>78</v>
      </c>
    </row>
    <row r="112" spans="2:65" s="113" customFormat="1" x14ac:dyDescent="0.3">
      <c r="B112" s="112"/>
      <c r="D112" s="109" t="s">
        <v>85</v>
      </c>
      <c r="E112" s="119" t="s">
        <v>1</v>
      </c>
      <c r="F112" s="114" t="s">
        <v>241</v>
      </c>
      <c r="H112" s="115">
        <v>246</v>
      </c>
      <c r="L112" s="112"/>
      <c r="M112" s="116"/>
      <c r="N112" s="117"/>
      <c r="O112" s="117"/>
      <c r="P112" s="117"/>
      <c r="Q112" s="117"/>
      <c r="R112" s="117"/>
      <c r="S112" s="117"/>
      <c r="T112" s="118"/>
      <c r="AT112" s="119" t="s">
        <v>85</v>
      </c>
      <c r="AU112" s="119" t="s">
        <v>48</v>
      </c>
      <c r="AV112" s="113" t="s">
        <v>48</v>
      </c>
      <c r="AW112" s="113" t="s">
        <v>27</v>
      </c>
      <c r="AX112" s="113" t="s">
        <v>45</v>
      </c>
      <c r="AY112" s="119" t="s">
        <v>78</v>
      </c>
    </row>
    <row r="113" spans="2:65" s="113" customFormat="1" x14ac:dyDescent="0.3">
      <c r="B113" s="112"/>
      <c r="D113" s="109" t="s">
        <v>85</v>
      </c>
      <c r="E113" s="119" t="s">
        <v>1</v>
      </c>
      <c r="F113" s="114" t="s">
        <v>242</v>
      </c>
      <c r="H113" s="115">
        <v>27</v>
      </c>
      <c r="L113" s="112"/>
      <c r="M113" s="116"/>
      <c r="N113" s="117"/>
      <c r="O113" s="117"/>
      <c r="P113" s="117"/>
      <c r="Q113" s="117"/>
      <c r="R113" s="117"/>
      <c r="S113" s="117"/>
      <c r="T113" s="118"/>
      <c r="AT113" s="119" t="s">
        <v>85</v>
      </c>
      <c r="AU113" s="119" t="s">
        <v>48</v>
      </c>
      <c r="AV113" s="113" t="s">
        <v>48</v>
      </c>
      <c r="AW113" s="113" t="s">
        <v>27</v>
      </c>
      <c r="AX113" s="113" t="s">
        <v>45</v>
      </c>
      <c r="AY113" s="119" t="s">
        <v>78</v>
      </c>
    </row>
    <row r="114" spans="2:65" s="121" customFormat="1" x14ac:dyDescent="0.3">
      <c r="B114" s="120"/>
      <c r="D114" s="109" t="s">
        <v>85</v>
      </c>
      <c r="E114" s="122" t="s">
        <v>1</v>
      </c>
      <c r="F114" s="123" t="s">
        <v>94</v>
      </c>
      <c r="H114" s="124">
        <v>409</v>
      </c>
      <c r="L114" s="120"/>
      <c r="M114" s="125"/>
      <c r="N114" s="126"/>
      <c r="O114" s="126"/>
      <c r="P114" s="126"/>
      <c r="Q114" s="126"/>
      <c r="R114" s="126"/>
      <c r="S114" s="126"/>
      <c r="T114" s="127"/>
      <c r="AT114" s="122" t="s">
        <v>85</v>
      </c>
      <c r="AU114" s="122" t="s">
        <v>48</v>
      </c>
      <c r="AV114" s="121" t="s">
        <v>83</v>
      </c>
      <c r="AW114" s="121" t="s">
        <v>27</v>
      </c>
      <c r="AX114" s="121" t="s">
        <v>47</v>
      </c>
      <c r="AY114" s="122" t="s">
        <v>78</v>
      </c>
    </row>
    <row r="115" spans="2:65" s="20" customFormat="1" ht="16.5" customHeight="1" x14ac:dyDescent="0.3">
      <c r="B115" s="17"/>
      <c r="C115" s="131" t="s">
        <v>101</v>
      </c>
      <c r="D115" s="131" t="s">
        <v>112</v>
      </c>
      <c r="E115" s="132" t="s">
        <v>243</v>
      </c>
      <c r="F115" s="133" t="s">
        <v>244</v>
      </c>
      <c r="G115" s="134" t="s">
        <v>109</v>
      </c>
      <c r="H115" s="135">
        <v>142.80000000000001</v>
      </c>
      <c r="I115" s="128"/>
      <c r="J115" s="136">
        <f>ROUND(I115*H115,2)</f>
        <v>0</v>
      </c>
      <c r="K115" s="133" t="s">
        <v>1</v>
      </c>
      <c r="L115" s="129"/>
      <c r="M115" s="137" t="s">
        <v>1</v>
      </c>
      <c r="N115" s="130" t="s">
        <v>34</v>
      </c>
      <c r="O115" s="18"/>
      <c r="P115" s="106">
        <f>O115*H115</f>
        <v>0</v>
      </c>
      <c r="Q115" s="106">
        <v>1.2999999999999999E-4</v>
      </c>
      <c r="R115" s="106">
        <f>Q115*H115</f>
        <v>1.8564000000000001E-2</v>
      </c>
      <c r="S115" s="106">
        <v>0</v>
      </c>
      <c r="T115" s="107">
        <f>S115*H115</f>
        <v>0</v>
      </c>
      <c r="AR115" s="6" t="s">
        <v>115</v>
      </c>
      <c r="AT115" s="6" t="s">
        <v>112</v>
      </c>
      <c r="AU115" s="6" t="s">
        <v>48</v>
      </c>
      <c r="AY115" s="6" t="s">
        <v>78</v>
      </c>
      <c r="BE115" s="108">
        <f>IF(N115="základní",J115,0)</f>
        <v>0</v>
      </c>
      <c r="BF115" s="108">
        <f>IF(N115="snížená",J115,0)</f>
        <v>0</v>
      </c>
      <c r="BG115" s="108">
        <f>IF(N115="zákl. přenesená",J115,0)</f>
        <v>0</v>
      </c>
      <c r="BH115" s="108">
        <f>IF(N115="sníž. přenesená",J115,0)</f>
        <v>0</v>
      </c>
      <c r="BI115" s="108">
        <f>IF(N115="nulová",J115,0)</f>
        <v>0</v>
      </c>
      <c r="BJ115" s="6" t="s">
        <v>47</v>
      </c>
      <c r="BK115" s="108">
        <f>ROUND(I115*H115,2)</f>
        <v>0</v>
      </c>
      <c r="BL115" s="6" t="s">
        <v>97</v>
      </c>
      <c r="BM115" s="6" t="s">
        <v>245</v>
      </c>
    </row>
    <row r="116" spans="2:65" s="113" customFormat="1" x14ac:dyDescent="0.3">
      <c r="B116" s="112"/>
      <c r="D116" s="109" t="s">
        <v>85</v>
      </c>
      <c r="F116" s="114" t="s">
        <v>246</v>
      </c>
      <c r="H116" s="115">
        <v>142.80000000000001</v>
      </c>
      <c r="L116" s="112"/>
      <c r="M116" s="116"/>
      <c r="N116" s="117"/>
      <c r="O116" s="117"/>
      <c r="P116" s="117"/>
      <c r="Q116" s="117"/>
      <c r="R116" s="117"/>
      <c r="S116" s="117"/>
      <c r="T116" s="118"/>
      <c r="AT116" s="119" t="s">
        <v>85</v>
      </c>
      <c r="AU116" s="119" t="s">
        <v>48</v>
      </c>
      <c r="AV116" s="113" t="s">
        <v>48</v>
      </c>
      <c r="AW116" s="113" t="s">
        <v>2</v>
      </c>
      <c r="AX116" s="113" t="s">
        <v>47</v>
      </c>
      <c r="AY116" s="119" t="s">
        <v>78</v>
      </c>
    </row>
    <row r="117" spans="2:65" s="20" customFormat="1" ht="16.5" customHeight="1" x14ac:dyDescent="0.3">
      <c r="B117" s="17"/>
      <c r="C117" s="131" t="s">
        <v>102</v>
      </c>
      <c r="D117" s="131" t="s">
        <v>112</v>
      </c>
      <c r="E117" s="132" t="s">
        <v>247</v>
      </c>
      <c r="F117" s="133" t="s">
        <v>248</v>
      </c>
      <c r="G117" s="134" t="s">
        <v>109</v>
      </c>
      <c r="H117" s="135">
        <v>258.3</v>
      </c>
      <c r="I117" s="128"/>
      <c r="J117" s="136">
        <f>ROUND(I117*H117,2)</f>
        <v>0</v>
      </c>
      <c r="K117" s="133" t="s">
        <v>1</v>
      </c>
      <c r="L117" s="129"/>
      <c r="M117" s="137" t="s">
        <v>1</v>
      </c>
      <c r="N117" s="130" t="s">
        <v>34</v>
      </c>
      <c r="O117" s="18"/>
      <c r="P117" s="106">
        <f>O117*H117</f>
        <v>0</v>
      </c>
      <c r="Q117" s="106">
        <v>1.7000000000000001E-4</v>
      </c>
      <c r="R117" s="106">
        <f>Q117*H117</f>
        <v>4.3911000000000006E-2</v>
      </c>
      <c r="S117" s="106">
        <v>0</v>
      </c>
      <c r="T117" s="107">
        <f>S117*H117</f>
        <v>0</v>
      </c>
      <c r="AR117" s="6" t="s">
        <v>115</v>
      </c>
      <c r="AT117" s="6" t="s">
        <v>112</v>
      </c>
      <c r="AU117" s="6" t="s">
        <v>48</v>
      </c>
      <c r="AY117" s="6" t="s">
        <v>78</v>
      </c>
      <c r="BE117" s="108">
        <f>IF(N117="základní",J117,0)</f>
        <v>0</v>
      </c>
      <c r="BF117" s="108">
        <f>IF(N117="snížená",J117,0)</f>
        <v>0</v>
      </c>
      <c r="BG117" s="108">
        <f>IF(N117="zákl. přenesená",J117,0)</f>
        <v>0</v>
      </c>
      <c r="BH117" s="108">
        <f>IF(N117="sníž. přenesená",J117,0)</f>
        <v>0</v>
      </c>
      <c r="BI117" s="108">
        <f>IF(N117="nulová",J117,0)</f>
        <v>0</v>
      </c>
      <c r="BJ117" s="6" t="s">
        <v>47</v>
      </c>
      <c r="BK117" s="108">
        <f>ROUND(I117*H117,2)</f>
        <v>0</v>
      </c>
      <c r="BL117" s="6" t="s">
        <v>97</v>
      </c>
      <c r="BM117" s="6" t="s">
        <v>249</v>
      </c>
    </row>
    <row r="118" spans="2:65" s="113" customFormat="1" x14ac:dyDescent="0.3">
      <c r="B118" s="112"/>
      <c r="D118" s="109" t="s">
        <v>85</v>
      </c>
      <c r="F118" s="114" t="s">
        <v>250</v>
      </c>
      <c r="H118" s="115">
        <v>258.3</v>
      </c>
      <c r="L118" s="112"/>
      <c r="M118" s="116"/>
      <c r="N118" s="117"/>
      <c r="O118" s="117"/>
      <c r="P118" s="117"/>
      <c r="Q118" s="117"/>
      <c r="R118" s="117"/>
      <c r="S118" s="117"/>
      <c r="T118" s="118"/>
      <c r="AT118" s="119" t="s">
        <v>85</v>
      </c>
      <c r="AU118" s="119" t="s">
        <v>48</v>
      </c>
      <c r="AV118" s="113" t="s">
        <v>48</v>
      </c>
      <c r="AW118" s="113" t="s">
        <v>2</v>
      </c>
      <c r="AX118" s="113" t="s">
        <v>47</v>
      </c>
      <c r="AY118" s="119" t="s">
        <v>78</v>
      </c>
    </row>
    <row r="119" spans="2:65" s="20" customFormat="1" ht="16.5" customHeight="1" x14ac:dyDescent="0.3">
      <c r="B119" s="17"/>
      <c r="C119" s="131" t="s">
        <v>4</v>
      </c>
      <c r="D119" s="131" t="s">
        <v>112</v>
      </c>
      <c r="E119" s="132" t="s">
        <v>251</v>
      </c>
      <c r="F119" s="133" t="s">
        <v>252</v>
      </c>
      <c r="G119" s="134" t="s">
        <v>109</v>
      </c>
      <c r="H119" s="135">
        <v>28.35</v>
      </c>
      <c r="I119" s="128"/>
      <c r="J119" s="136">
        <f>ROUND(I119*H119,2)</f>
        <v>0</v>
      </c>
      <c r="K119" s="133" t="s">
        <v>1</v>
      </c>
      <c r="L119" s="129"/>
      <c r="M119" s="137" t="s">
        <v>1</v>
      </c>
      <c r="N119" s="130" t="s">
        <v>34</v>
      </c>
      <c r="O119" s="18"/>
      <c r="P119" s="106">
        <f>O119*H119</f>
        <v>0</v>
      </c>
      <c r="Q119" s="106">
        <v>2.3000000000000001E-4</v>
      </c>
      <c r="R119" s="106">
        <f>Q119*H119</f>
        <v>6.5205000000000003E-3</v>
      </c>
      <c r="S119" s="106">
        <v>0</v>
      </c>
      <c r="T119" s="107">
        <f>S119*H119</f>
        <v>0</v>
      </c>
      <c r="AR119" s="6" t="s">
        <v>115</v>
      </c>
      <c r="AT119" s="6" t="s">
        <v>112</v>
      </c>
      <c r="AU119" s="6" t="s">
        <v>48</v>
      </c>
      <c r="AY119" s="6" t="s">
        <v>78</v>
      </c>
      <c r="BE119" s="108">
        <f>IF(N119="základní",J119,0)</f>
        <v>0</v>
      </c>
      <c r="BF119" s="108">
        <f>IF(N119="snížená",J119,0)</f>
        <v>0</v>
      </c>
      <c r="BG119" s="108">
        <f>IF(N119="zákl. přenesená",J119,0)</f>
        <v>0</v>
      </c>
      <c r="BH119" s="108">
        <f>IF(N119="sníž. přenesená",J119,0)</f>
        <v>0</v>
      </c>
      <c r="BI119" s="108">
        <f>IF(N119="nulová",J119,0)</f>
        <v>0</v>
      </c>
      <c r="BJ119" s="6" t="s">
        <v>47</v>
      </c>
      <c r="BK119" s="108">
        <f>ROUND(I119*H119,2)</f>
        <v>0</v>
      </c>
      <c r="BL119" s="6" t="s">
        <v>97</v>
      </c>
      <c r="BM119" s="6" t="s">
        <v>253</v>
      </c>
    </row>
    <row r="120" spans="2:65" s="113" customFormat="1" x14ac:dyDescent="0.3">
      <c r="B120" s="112"/>
      <c r="D120" s="109" t="s">
        <v>85</v>
      </c>
      <c r="F120" s="114" t="s">
        <v>254</v>
      </c>
      <c r="H120" s="115">
        <v>28.35</v>
      </c>
      <c r="L120" s="112"/>
      <c r="M120" s="116"/>
      <c r="N120" s="117"/>
      <c r="O120" s="117"/>
      <c r="P120" s="117"/>
      <c r="Q120" s="117"/>
      <c r="R120" s="117"/>
      <c r="S120" s="117"/>
      <c r="T120" s="118"/>
      <c r="AT120" s="119" t="s">
        <v>85</v>
      </c>
      <c r="AU120" s="119" t="s">
        <v>48</v>
      </c>
      <c r="AV120" s="113" t="s">
        <v>48</v>
      </c>
      <c r="AW120" s="113" t="s">
        <v>2</v>
      </c>
      <c r="AX120" s="113" t="s">
        <v>47</v>
      </c>
      <c r="AY120" s="119" t="s">
        <v>78</v>
      </c>
    </row>
    <row r="121" spans="2:65" s="20" customFormat="1" ht="25.5" customHeight="1" x14ac:dyDescent="0.3">
      <c r="B121" s="17"/>
      <c r="C121" s="98" t="s">
        <v>103</v>
      </c>
      <c r="D121" s="98" t="s">
        <v>79</v>
      </c>
      <c r="E121" s="99" t="s">
        <v>255</v>
      </c>
      <c r="F121" s="100" t="s">
        <v>256</v>
      </c>
      <c r="G121" s="101" t="s">
        <v>109</v>
      </c>
      <c r="H121" s="102">
        <v>37</v>
      </c>
      <c r="I121" s="111"/>
      <c r="J121" s="103">
        <f>ROUND(I121*H121,2)</f>
        <v>0</v>
      </c>
      <c r="K121" s="100" t="s">
        <v>81</v>
      </c>
      <c r="L121" s="17"/>
      <c r="M121" s="104" t="s">
        <v>1</v>
      </c>
      <c r="N121" s="105" t="s">
        <v>34</v>
      </c>
      <c r="O121" s="18"/>
      <c r="P121" s="106">
        <f>O121*H121</f>
        <v>0</v>
      </c>
      <c r="Q121" s="106">
        <v>0</v>
      </c>
      <c r="R121" s="106">
        <f>Q121*H121</f>
        <v>0</v>
      </c>
      <c r="S121" s="106">
        <v>0</v>
      </c>
      <c r="T121" s="107">
        <f>S121*H121</f>
        <v>0</v>
      </c>
      <c r="AR121" s="6" t="s">
        <v>97</v>
      </c>
      <c r="AT121" s="6" t="s">
        <v>79</v>
      </c>
      <c r="AU121" s="6" t="s">
        <v>48</v>
      </c>
      <c r="AY121" s="6" t="s">
        <v>78</v>
      </c>
      <c r="BE121" s="108">
        <f>IF(N121="základní",J121,0)</f>
        <v>0</v>
      </c>
      <c r="BF121" s="108">
        <f>IF(N121="snížená",J121,0)</f>
        <v>0</v>
      </c>
      <c r="BG121" s="108">
        <f>IF(N121="zákl. přenesená",J121,0)</f>
        <v>0</v>
      </c>
      <c r="BH121" s="108">
        <f>IF(N121="sníž. přenesená",J121,0)</f>
        <v>0</v>
      </c>
      <c r="BI121" s="108">
        <f>IF(N121="nulová",J121,0)</f>
        <v>0</v>
      </c>
      <c r="BJ121" s="6" t="s">
        <v>47</v>
      </c>
      <c r="BK121" s="108">
        <f>ROUND(I121*H121,2)</f>
        <v>0</v>
      </c>
      <c r="BL121" s="6" t="s">
        <v>97</v>
      </c>
      <c r="BM121" s="6" t="s">
        <v>257</v>
      </c>
    </row>
    <row r="122" spans="2:65" s="20" customFormat="1" ht="16.5" customHeight="1" x14ac:dyDescent="0.3">
      <c r="B122" s="17"/>
      <c r="C122" s="131" t="s">
        <v>104</v>
      </c>
      <c r="D122" s="131" t="s">
        <v>112</v>
      </c>
      <c r="E122" s="132" t="s">
        <v>258</v>
      </c>
      <c r="F122" s="133" t="s">
        <v>259</v>
      </c>
      <c r="G122" s="134" t="s">
        <v>109</v>
      </c>
      <c r="H122" s="135">
        <v>38.85</v>
      </c>
      <c r="I122" s="128"/>
      <c r="J122" s="136">
        <f>ROUND(I122*H122,2)</f>
        <v>0</v>
      </c>
      <c r="K122" s="133" t="s">
        <v>1</v>
      </c>
      <c r="L122" s="129"/>
      <c r="M122" s="137" t="s">
        <v>1</v>
      </c>
      <c r="N122" s="130" t="s">
        <v>34</v>
      </c>
      <c r="O122" s="18"/>
      <c r="P122" s="106">
        <f>O122*H122</f>
        <v>0</v>
      </c>
      <c r="Q122" s="106">
        <v>1.4999999999999999E-4</v>
      </c>
      <c r="R122" s="106">
        <f>Q122*H122</f>
        <v>5.8274999999999993E-3</v>
      </c>
      <c r="S122" s="106">
        <v>0</v>
      </c>
      <c r="T122" s="107">
        <f>S122*H122</f>
        <v>0</v>
      </c>
      <c r="AR122" s="6" t="s">
        <v>115</v>
      </c>
      <c r="AT122" s="6" t="s">
        <v>112</v>
      </c>
      <c r="AU122" s="6" t="s">
        <v>48</v>
      </c>
      <c r="AY122" s="6" t="s">
        <v>78</v>
      </c>
      <c r="BE122" s="108">
        <f>IF(N122="základní",J122,0)</f>
        <v>0</v>
      </c>
      <c r="BF122" s="108">
        <f>IF(N122="snížená",J122,0)</f>
        <v>0</v>
      </c>
      <c r="BG122" s="108">
        <f>IF(N122="zákl. přenesená",J122,0)</f>
        <v>0</v>
      </c>
      <c r="BH122" s="108">
        <f>IF(N122="sníž. přenesená",J122,0)</f>
        <v>0</v>
      </c>
      <c r="BI122" s="108">
        <f>IF(N122="nulová",J122,0)</f>
        <v>0</v>
      </c>
      <c r="BJ122" s="6" t="s">
        <v>47</v>
      </c>
      <c r="BK122" s="108">
        <f>ROUND(I122*H122,2)</f>
        <v>0</v>
      </c>
      <c r="BL122" s="6" t="s">
        <v>97</v>
      </c>
      <c r="BM122" s="6" t="s">
        <v>260</v>
      </c>
    </row>
    <row r="123" spans="2:65" s="113" customFormat="1" x14ac:dyDescent="0.3">
      <c r="B123" s="112"/>
      <c r="D123" s="109" t="s">
        <v>85</v>
      </c>
      <c r="F123" s="114" t="s">
        <v>261</v>
      </c>
      <c r="H123" s="115">
        <v>38.85</v>
      </c>
      <c r="L123" s="112"/>
      <c r="M123" s="116"/>
      <c r="N123" s="117"/>
      <c r="O123" s="117"/>
      <c r="P123" s="117"/>
      <c r="Q123" s="117"/>
      <c r="R123" s="117"/>
      <c r="S123" s="117"/>
      <c r="T123" s="118"/>
      <c r="AT123" s="119" t="s">
        <v>85</v>
      </c>
      <c r="AU123" s="119" t="s">
        <v>48</v>
      </c>
      <c r="AV123" s="113" t="s">
        <v>48</v>
      </c>
      <c r="AW123" s="113" t="s">
        <v>2</v>
      </c>
      <c r="AX123" s="113" t="s">
        <v>47</v>
      </c>
      <c r="AY123" s="119" t="s">
        <v>78</v>
      </c>
    </row>
    <row r="124" spans="2:65" s="20" customFormat="1" ht="25.5" customHeight="1" x14ac:dyDescent="0.3">
      <c r="B124" s="17"/>
      <c r="C124" s="98" t="s">
        <v>105</v>
      </c>
      <c r="D124" s="98" t="s">
        <v>79</v>
      </c>
      <c r="E124" s="99" t="s">
        <v>262</v>
      </c>
      <c r="F124" s="100" t="s">
        <v>263</v>
      </c>
      <c r="G124" s="101" t="s">
        <v>109</v>
      </c>
      <c r="H124" s="102">
        <v>84</v>
      </c>
      <c r="I124" s="111"/>
      <c r="J124" s="103">
        <f>ROUND(I124*H124,2)</f>
        <v>0</v>
      </c>
      <c r="K124" s="100" t="s">
        <v>81</v>
      </c>
      <c r="L124" s="17"/>
      <c r="M124" s="104" t="s">
        <v>1</v>
      </c>
      <c r="N124" s="105" t="s">
        <v>34</v>
      </c>
      <c r="O124" s="18"/>
      <c r="P124" s="106">
        <f>O124*H124</f>
        <v>0</v>
      </c>
      <c r="Q124" s="106">
        <v>0</v>
      </c>
      <c r="R124" s="106">
        <f>Q124*H124</f>
        <v>0</v>
      </c>
      <c r="S124" s="106">
        <v>0</v>
      </c>
      <c r="T124" s="107">
        <f>S124*H124</f>
        <v>0</v>
      </c>
      <c r="AR124" s="6" t="s">
        <v>97</v>
      </c>
      <c r="AT124" s="6" t="s">
        <v>79</v>
      </c>
      <c r="AU124" s="6" t="s">
        <v>48</v>
      </c>
      <c r="AY124" s="6" t="s">
        <v>78</v>
      </c>
      <c r="BE124" s="108">
        <f>IF(N124="základní",J124,0)</f>
        <v>0</v>
      </c>
      <c r="BF124" s="108">
        <f>IF(N124="snížená",J124,0)</f>
        <v>0</v>
      </c>
      <c r="BG124" s="108">
        <f>IF(N124="zákl. přenesená",J124,0)</f>
        <v>0</v>
      </c>
      <c r="BH124" s="108">
        <f>IF(N124="sníž. přenesená",J124,0)</f>
        <v>0</v>
      </c>
      <c r="BI124" s="108">
        <f>IF(N124="nulová",J124,0)</f>
        <v>0</v>
      </c>
      <c r="BJ124" s="6" t="s">
        <v>47</v>
      </c>
      <c r="BK124" s="108">
        <f>ROUND(I124*H124,2)</f>
        <v>0</v>
      </c>
      <c r="BL124" s="6" t="s">
        <v>97</v>
      </c>
      <c r="BM124" s="6" t="s">
        <v>264</v>
      </c>
    </row>
    <row r="125" spans="2:65" s="20" customFormat="1" ht="16.5" customHeight="1" x14ac:dyDescent="0.3">
      <c r="B125" s="17"/>
      <c r="C125" s="131" t="s">
        <v>106</v>
      </c>
      <c r="D125" s="131" t="s">
        <v>112</v>
      </c>
      <c r="E125" s="132" t="s">
        <v>265</v>
      </c>
      <c r="F125" s="133" t="s">
        <v>266</v>
      </c>
      <c r="G125" s="134" t="s">
        <v>109</v>
      </c>
      <c r="H125" s="135">
        <v>88.2</v>
      </c>
      <c r="I125" s="128"/>
      <c r="J125" s="136">
        <f>ROUND(I125*H125,2)</f>
        <v>0</v>
      </c>
      <c r="K125" s="133" t="s">
        <v>81</v>
      </c>
      <c r="L125" s="129"/>
      <c r="M125" s="137" t="s">
        <v>1</v>
      </c>
      <c r="N125" s="130" t="s">
        <v>34</v>
      </c>
      <c r="O125" s="18"/>
      <c r="P125" s="106">
        <f>O125*H125</f>
        <v>0</v>
      </c>
      <c r="Q125" s="106">
        <v>1.3799999999999999E-3</v>
      </c>
      <c r="R125" s="106">
        <f>Q125*H125</f>
        <v>0.121716</v>
      </c>
      <c r="S125" s="106">
        <v>0</v>
      </c>
      <c r="T125" s="107">
        <f>S125*H125</f>
        <v>0</v>
      </c>
      <c r="AR125" s="6" t="s">
        <v>170</v>
      </c>
      <c r="AT125" s="6" t="s">
        <v>112</v>
      </c>
      <c r="AU125" s="6" t="s">
        <v>48</v>
      </c>
      <c r="AY125" s="6" t="s">
        <v>78</v>
      </c>
      <c r="BE125" s="108">
        <f>IF(N125="základní",J125,0)</f>
        <v>0</v>
      </c>
      <c r="BF125" s="108">
        <f>IF(N125="snížená",J125,0)</f>
        <v>0</v>
      </c>
      <c r="BG125" s="108">
        <f>IF(N125="zákl. přenesená",J125,0)</f>
        <v>0</v>
      </c>
      <c r="BH125" s="108">
        <f>IF(N125="sníž. přenesená",J125,0)</f>
        <v>0</v>
      </c>
      <c r="BI125" s="108">
        <f>IF(N125="nulová",J125,0)</f>
        <v>0</v>
      </c>
      <c r="BJ125" s="6" t="s">
        <v>47</v>
      </c>
      <c r="BK125" s="108">
        <f>ROUND(I125*H125,2)</f>
        <v>0</v>
      </c>
      <c r="BL125" s="6" t="s">
        <v>170</v>
      </c>
      <c r="BM125" s="6" t="s">
        <v>267</v>
      </c>
    </row>
    <row r="126" spans="2:65" s="113" customFormat="1" x14ac:dyDescent="0.3">
      <c r="B126" s="112"/>
      <c r="D126" s="109" t="s">
        <v>85</v>
      </c>
      <c r="F126" s="114" t="s">
        <v>268</v>
      </c>
      <c r="H126" s="115">
        <v>88.2</v>
      </c>
      <c r="L126" s="112"/>
      <c r="M126" s="116"/>
      <c r="N126" s="117"/>
      <c r="O126" s="117"/>
      <c r="P126" s="117"/>
      <c r="Q126" s="117"/>
      <c r="R126" s="117"/>
      <c r="S126" s="117"/>
      <c r="T126" s="118"/>
      <c r="AT126" s="119" t="s">
        <v>85</v>
      </c>
      <c r="AU126" s="119" t="s">
        <v>48</v>
      </c>
      <c r="AV126" s="113" t="s">
        <v>48</v>
      </c>
      <c r="AW126" s="113" t="s">
        <v>2</v>
      </c>
      <c r="AX126" s="113" t="s">
        <v>47</v>
      </c>
      <c r="AY126" s="119" t="s">
        <v>78</v>
      </c>
    </row>
    <row r="127" spans="2:65" s="20" customFormat="1" ht="25.5" customHeight="1" x14ac:dyDescent="0.3">
      <c r="B127" s="17"/>
      <c r="C127" s="98" t="s">
        <v>107</v>
      </c>
      <c r="D127" s="98" t="s">
        <v>79</v>
      </c>
      <c r="E127" s="99" t="s">
        <v>269</v>
      </c>
      <c r="F127" s="100" t="s">
        <v>270</v>
      </c>
      <c r="G127" s="101" t="s">
        <v>109</v>
      </c>
      <c r="H127" s="102">
        <v>444</v>
      </c>
      <c r="I127" s="111"/>
      <c r="J127" s="103">
        <f>ROUND(I127*H127,2)</f>
        <v>0</v>
      </c>
      <c r="K127" s="100" t="s">
        <v>81</v>
      </c>
      <c r="L127" s="17"/>
      <c r="M127" s="104" t="s">
        <v>1</v>
      </c>
      <c r="N127" s="105" t="s">
        <v>34</v>
      </c>
      <c r="O127" s="18"/>
      <c r="P127" s="106">
        <f>O127*H127</f>
        <v>0</v>
      </c>
      <c r="Q127" s="106">
        <v>0</v>
      </c>
      <c r="R127" s="106">
        <f>Q127*H127</f>
        <v>0</v>
      </c>
      <c r="S127" s="106">
        <v>0</v>
      </c>
      <c r="T127" s="107">
        <f>S127*H127</f>
        <v>0</v>
      </c>
      <c r="AR127" s="6" t="s">
        <v>97</v>
      </c>
      <c r="AT127" s="6" t="s">
        <v>79</v>
      </c>
      <c r="AU127" s="6" t="s">
        <v>48</v>
      </c>
      <c r="AY127" s="6" t="s">
        <v>78</v>
      </c>
      <c r="BE127" s="108">
        <f>IF(N127="základní",J127,0)</f>
        <v>0</v>
      </c>
      <c r="BF127" s="108">
        <f>IF(N127="snížená",J127,0)</f>
        <v>0</v>
      </c>
      <c r="BG127" s="108">
        <f>IF(N127="zákl. přenesená",J127,0)</f>
        <v>0</v>
      </c>
      <c r="BH127" s="108">
        <f>IF(N127="sníž. přenesená",J127,0)</f>
        <v>0</v>
      </c>
      <c r="BI127" s="108">
        <f>IF(N127="nulová",J127,0)</f>
        <v>0</v>
      </c>
      <c r="BJ127" s="6" t="s">
        <v>47</v>
      </c>
      <c r="BK127" s="108">
        <f>ROUND(I127*H127,2)</f>
        <v>0</v>
      </c>
      <c r="BL127" s="6" t="s">
        <v>97</v>
      </c>
      <c r="BM127" s="6" t="s">
        <v>271</v>
      </c>
    </row>
    <row r="128" spans="2:65" s="113" customFormat="1" x14ac:dyDescent="0.3">
      <c r="B128" s="112"/>
      <c r="D128" s="109" t="s">
        <v>85</v>
      </c>
      <c r="E128" s="119" t="s">
        <v>1</v>
      </c>
      <c r="F128" s="114" t="s">
        <v>272</v>
      </c>
      <c r="H128" s="115">
        <v>18</v>
      </c>
      <c r="L128" s="112"/>
      <c r="M128" s="116"/>
      <c r="N128" s="117"/>
      <c r="O128" s="117"/>
      <c r="P128" s="117"/>
      <c r="Q128" s="117"/>
      <c r="R128" s="117"/>
      <c r="S128" s="117"/>
      <c r="T128" s="118"/>
      <c r="AT128" s="119" t="s">
        <v>85</v>
      </c>
      <c r="AU128" s="119" t="s">
        <v>48</v>
      </c>
      <c r="AV128" s="113" t="s">
        <v>48</v>
      </c>
      <c r="AW128" s="113" t="s">
        <v>27</v>
      </c>
      <c r="AX128" s="113" t="s">
        <v>45</v>
      </c>
      <c r="AY128" s="119" t="s">
        <v>78</v>
      </c>
    </row>
    <row r="129" spans="2:65" s="113" customFormat="1" x14ac:dyDescent="0.3">
      <c r="B129" s="112"/>
      <c r="D129" s="109" t="s">
        <v>85</v>
      </c>
      <c r="E129" s="119" t="s">
        <v>1</v>
      </c>
      <c r="F129" s="114" t="s">
        <v>273</v>
      </c>
      <c r="H129" s="115">
        <v>30</v>
      </c>
      <c r="L129" s="112"/>
      <c r="M129" s="116"/>
      <c r="N129" s="117"/>
      <c r="O129" s="117"/>
      <c r="P129" s="117"/>
      <c r="Q129" s="117"/>
      <c r="R129" s="117"/>
      <c r="S129" s="117"/>
      <c r="T129" s="118"/>
      <c r="AT129" s="119" t="s">
        <v>85</v>
      </c>
      <c r="AU129" s="119" t="s">
        <v>48</v>
      </c>
      <c r="AV129" s="113" t="s">
        <v>48</v>
      </c>
      <c r="AW129" s="113" t="s">
        <v>27</v>
      </c>
      <c r="AX129" s="113" t="s">
        <v>45</v>
      </c>
      <c r="AY129" s="119" t="s">
        <v>78</v>
      </c>
    </row>
    <row r="130" spans="2:65" s="113" customFormat="1" x14ac:dyDescent="0.3">
      <c r="B130" s="112"/>
      <c r="D130" s="109" t="s">
        <v>85</v>
      </c>
      <c r="E130" s="119" t="s">
        <v>1</v>
      </c>
      <c r="F130" s="114" t="s">
        <v>274</v>
      </c>
      <c r="H130" s="115">
        <v>52</v>
      </c>
      <c r="L130" s="112"/>
      <c r="M130" s="116"/>
      <c r="N130" s="117"/>
      <c r="O130" s="117"/>
      <c r="P130" s="117"/>
      <c r="Q130" s="117"/>
      <c r="R130" s="117"/>
      <c r="S130" s="117"/>
      <c r="T130" s="118"/>
      <c r="AT130" s="119" t="s">
        <v>85</v>
      </c>
      <c r="AU130" s="119" t="s">
        <v>48</v>
      </c>
      <c r="AV130" s="113" t="s">
        <v>48</v>
      </c>
      <c r="AW130" s="113" t="s">
        <v>27</v>
      </c>
      <c r="AX130" s="113" t="s">
        <v>45</v>
      </c>
      <c r="AY130" s="119" t="s">
        <v>78</v>
      </c>
    </row>
    <row r="131" spans="2:65" s="113" customFormat="1" x14ac:dyDescent="0.3">
      <c r="B131" s="112"/>
      <c r="D131" s="109" t="s">
        <v>85</v>
      </c>
      <c r="E131" s="119" t="s">
        <v>1</v>
      </c>
      <c r="F131" s="114" t="s">
        <v>275</v>
      </c>
      <c r="H131" s="115">
        <v>28</v>
      </c>
      <c r="L131" s="112"/>
      <c r="M131" s="116"/>
      <c r="N131" s="117"/>
      <c r="O131" s="117"/>
      <c r="P131" s="117"/>
      <c r="Q131" s="117"/>
      <c r="R131" s="117"/>
      <c r="S131" s="117"/>
      <c r="T131" s="118"/>
      <c r="AT131" s="119" t="s">
        <v>85</v>
      </c>
      <c r="AU131" s="119" t="s">
        <v>48</v>
      </c>
      <c r="AV131" s="113" t="s">
        <v>48</v>
      </c>
      <c r="AW131" s="113" t="s">
        <v>27</v>
      </c>
      <c r="AX131" s="113" t="s">
        <v>45</v>
      </c>
      <c r="AY131" s="119" t="s">
        <v>78</v>
      </c>
    </row>
    <row r="132" spans="2:65" s="113" customFormat="1" x14ac:dyDescent="0.3">
      <c r="B132" s="112"/>
      <c r="D132" s="109" t="s">
        <v>85</v>
      </c>
      <c r="E132" s="119" t="s">
        <v>1</v>
      </c>
      <c r="F132" s="114" t="s">
        <v>276</v>
      </c>
      <c r="H132" s="115">
        <v>316</v>
      </c>
      <c r="L132" s="112"/>
      <c r="M132" s="116"/>
      <c r="N132" s="117"/>
      <c r="O132" s="117"/>
      <c r="P132" s="117"/>
      <c r="Q132" s="117"/>
      <c r="R132" s="117"/>
      <c r="S132" s="117"/>
      <c r="T132" s="118"/>
      <c r="AT132" s="119" t="s">
        <v>85</v>
      </c>
      <c r="AU132" s="119" t="s">
        <v>48</v>
      </c>
      <c r="AV132" s="113" t="s">
        <v>48</v>
      </c>
      <c r="AW132" s="113" t="s">
        <v>27</v>
      </c>
      <c r="AX132" s="113" t="s">
        <v>45</v>
      </c>
      <c r="AY132" s="119" t="s">
        <v>78</v>
      </c>
    </row>
    <row r="133" spans="2:65" s="121" customFormat="1" x14ac:dyDescent="0.3">
      <c r="B133" s="120"/>
      <c r="D133" s="109" t="s">
        <v>85</v>
      </c>
      <c r="E133" s="122" t="s">
        <v>1</v>
      </c>
      <c r="F133" s="123" t="s">
        <v>94</v>
      </c>
      <c r="H133" s="124">
        <v>444</v>
      </c>
      <c r="L133" s="120"/>
      <c r="M133" s="125"/>
      <c r="N133" s="126"/>
      <c r="O133" s="126"/>
      <c r="P133" s="126"/>
      <c r="Q133" s="126"/>
      <c r="R133" s="126"/>
      <c r="S133" s="126"/>
      <c r="T133" s="127"/>
      <c r="AT133" s="122" t="s">
        <v>85</v>
      </c>
      <c r="AU133" s="122" t="s">
        <v>48</v>
      </c>
      <c r="AV133" s="121" t="s">
        <v>83</v>
      </c>
      <c r="AW133" s="121" t="s">
        <v>27</v>
      </c>
      <c r="AX133" s="121" t="s">
        <v>47</v>
      </c>
      <c r="AY133" s="122" t="s">
        <v>78</v>
      </c>
    </row>
    <row r="134" spans="2:65" s="20" customFormat="1" ht="16.5" customHeight="1" x14ac:dyDescent="0.3">
      <c r="B134" s="17"/>
      <c r="C134" s="131" t="s">
        <v>108</v>
      </c>
      <c r="D134" s="131" t="s">
        <v>112</v>
      </c>
      <c r="E134" s="132" t="s">
        <v>277</v>
      </c>
      <c r="F134" s="133" t="s">
        <v>278</v>
      </c>
      <c r="G134" s="134" t="s">
        <v>109</v>
      </c>
      <c r="H134" s="135">
        <v>18.899999999999999</v>
      </c>
      <c r="I134" s="128"/>
      <c r="J134" s="136">
        <f>ROUND(I134*H134,2)</f>
        <v>0</v>
      </c>
      <c r="K134" s="133" t="s">
        <v>1</v>
      </c>
      <c r="L134" s="129"/>
      <c r="M134" s="137" t="s">
        <v>1</v>
      </c>
      <c r="N134" s="130" t="s">
        <v>34</v>
      </c>
      <c r="O134" s="18"/>
      <c r="P134" s="106">
        <f>O134*H134</f>
        <v>0</v>
      </c>
      <c r="Q134" s="106">
        <v>2.0000000000000001E-4</v>
      </c>
      <c r="R134" s="106">
        <f>Q134*H134</f>
        <v>3.7799999999999999E-3</v>
      </c>
      <c r="S134" s="106">
        <v>0</v>
      </c>
      <c r="T134" s="107">
        <f>S134*H134</f>
        <v>0</v>
      </c>
      <c r="AR134" s="6" t="s">
        <v>115</v>
      </c>
      <c r="AT134" s="6" t="s">
        <v>112</v>
      </c>
      <c r="AU134" s="6" t="s">
        <v>48</v>
      </c>
      <c r="AY134" s="6" t="s">
        <v>78</v>
      </c>
      <c r="BE134" s="108">
        <f>IF(N134="základní",J134,0)</f>
        <v>0</v>
      </c>
      <c r="BF134" s="108">
        <f>IF(N134="snížená",J134,0)</f>
        <v>0</v>
      </c>
      <c r="BG134" s="108">
        <f>IF(N134="zákl. přenesená",J134,0)</f>
        <v>0</v>
      </c>
      <c r="BH134" s="108">
        <f>IF(N134="sníž. přenesená",J134,0)</f>
        <v>0</v>
      </c>
      <c r="BI134" s="108">
        <f>IF(N134="nulová",J134,0)</f>
        <v>0</v>
      </c>
      <c r="BJ134" s="6" t="s">
        <v>47</v>
      </c>
      <c r="BK134" s="108">
        <f>ROUND(I134*H134,2)</f>
        <v>0</v>
      </c>
      <c r="BL134" s="6" t="s">
        <v>97</v>
      </c>
      <c r="BM134" s="6" t="s">
        <v>279</v>
      </c>
    </row>
    <row r="135" spans="2:65" s="113" customFormat="1" x14ac:dyDescent="0.3">
      <c r="B135" s="112"/>
      <c r="D135" s="109" t="s">
        <v>85</v>
      </c>
      <c r="F135" s="114" t="s">
        <v>280</v>
      </c>
      <c r="H135" s="115">
        <v>18.899999999999999</v>
      </c>
      <c r="L135" s="112"/>
      <c r="M135" s="116"/>
      <c r="N135" s="117"/>
      <c r="O135" s="117"/>
      <c r="P135" s="117"/>
      <c r="Q135" s="117"/>
      <c r="R135" s="117"/>
      <c r="S135" s="117"/>
      <c r="T135" s="118"/>
      <c r="AT135" s="119" t="s">
        <v>85</v>
      </c>
      <c r="AU135" s="119" t="s">
        <v>48</v>
      </c>
      <c r="AV135" s="113" t="s">
        <v>48</v>
      </c>
      <c r="AW135" s="113" t="s">
        <v>2</v>
      </c>
      <c r="AX135" s="113" t="s">
        <v>47</v>
      </c>
      <c r="AY135" s="119" t="s">
        <v>78</v>
      </c>
    </row>
    <row r="136" spans="2:65" s="20" customFormat="1" ht="16.5" customHeight="1" x14ac:dyDescent="0.3">
      <c r="B136" s="17"/>
      <c r="C136" s="131" t="s">
        <v>110</v>
      </c>
      <c r="D136" s="131" t="s">
        <v>112</v>
      </c>
      <c r="E136" s="132" t="s">
        <v>281</v>
      </c>
      <c r="F136" s="133" t="s">
        <v>282</v>
      </c>
      <c r="G136" s="134" t="s">
        <v>109</v>
      </c>
      <c r="H136" s="135">
        <v>31.5</v>
      </c>
      <c r="I136" s="128"/>
      <c r="J136" s="136">
        <f>ROUND(I136*H136,2)</f>
        <v>0</v>
      </c>
      <c r="K136" s="133" t="s">
        <v>1</v>
      </c>
      <c r="L136" s="129"/>
      <c r="M136" s="137" t="s">
        <v>1</v>
      </c>
      <c r="N136" s="130" t="s">
        <v>34</v>
      </c>
      <c r="O136" s="18"/>
      <c r="P136" s="106">
        <f>O136*H136</f>
        <v>0</v>
      </c>
      <c r="Q136" s="106">
        <v>6.9999999999999994E-5</v>
      </c>
      <c r="R136" s="106">
        <f>Q136*H136</f>
        <v>2.2049999999999999E-3</v>
      </c>
      <c r="S136" s="106">
        <v>0</v>
      </c>
      <c r="T136" s="107">
        <f>S136*H136</f>
        <v>0</v>
      </c>
      <c r="AR136" s="6" t="s">
        <v>115</v>
      </c>
      <c r="AT136" s="6" t="s">
        <v>112</v>
      </c>
      <c r="AU136" s="6" t="s">
        <v>48</v>
      </c>
      <c r="AY136" s="6" t="s">
        <v>78</v>
      </c>
      <c r="BE136" s="108">
        <f>IF(N136="základní",J136,0)</f>
        <v>0</v>
      </c>
      <c r="BF136" s="108">
        <f>IF(N136="snížená",J136,0)</f>
        <v>0</v>
      </c>
      <c r="BG136" s="108">
        <f>IF(N136="zákl. přenesená",J136,0)</f>
        <v>0</v>
      </c>
      <c r="BH136" s="108">
        <f>IF(N136="sníž. přenesená",J136,0)</f>
        <v>0</v>
      </c>
      <c r="BI136" s="108">
        <f>IF(N136="nulová",J136,0)</f>
        <v>0</v>
      </c>
      <c r="BJ136" s="6" t="s">
        <v>47</v>
      </c>
      <c r="BK136" s="108">
        <f>ROUND(I136*H136,2)</f>
        <v>0</v>
      </c>
      <c r="BL136" s="6" t="s">
        <v>97</v>
      </c>
      <c r="BM136" s="6" t="s">
        <v>283</v>
      </c>
    </row>
    <row r="137" spans="2:65" s="113" customFormat="1" x14ac:dyDescent="0.3">
      <c r="B137" s="112"/>
      <c r="D137" s="109" t="s">
        <v>85</v>
      </c>
      <c r="F137" s="114" t="s">
        <v>284</v>
      </c>
      <c r="H137" s="115">
        <v>31.5</v>
      </c>
      <c r="L137" s="112"/>
      <c r="M137" s="116"/>
      <c r="N137" s="117"/>
      <c r="O137" s="117"/>
      <c r="P137" s="117"/>
      <c r="Q137" s="117"/>
      <c r="R137" s="117"/>
      <c r="S137" s="117"/>
      <c r="T137" s="118"/>
      <c r="AT137" s="119" t="s">
        <v>85</v>
      </c>
      <c r="AU137" s="119" t="s">
        <v>48</v>
      </c>
      <c r="AV137" s="113" t="s">
        <v>48</v>
      </c>
      <c r="AW137" s="113" t="s">
        <v>2</v>
      </c>
      <c r="AX137" s="113" t="s">
        <v>47</v>
      </c>
      <c r="AY137" s="119" t="s">
        <v>78</v>
      </c>
    </row>
    <row r="138" spans="2:65" s="20" customFormat="1" ht="16.5" customHeight="1" x14ac:dyDescent="0.3">
      <c r="B138" s="17"/>
      <c r="C138" s="131" t="s">
        <v>111</v>
      </c>
      <c r="D138" s="131" t="s">
        <v>112</v>
      </c>
      <c r="E138" s="132" t="s">
        <v>285</v>
      </c>
      <c r="F138" s="133" t="s">
        <v>286</v>
      </c>
      <c r="G138" s="134" t="s">
        <v>109</v>
      </c>
      <c r="H138" s="135">
        <v>54.6</v>
      </c>
      <c r="I138" s="128"/>
      <c r="J138" s="136">
        <f>ROUND(I138*H138,2)</f>
        <v>0</v>
      </c>
      <c r="K138" s="133" t="s">
        <v>81</v>
      </c>
      <c r="L138" s="129"/>
      <c r="M138" s="137" t="s">
        <v>1</v>
      </c>
      <c r="N138" s="130" t="s">
        <v>34</v>
      </c>
      <c r="O138" s="18"/>
      <c r="P138" s="106">
        <f>O138*H138</f>
        <v>0</v>
      </c>
      <c r="Q138" s="106">
        <v>1.8000000000000001E-4</v>
      </c>
      <c r="R138" s="106">
        <f>Q138*H138</f>
        <v>9.8280000000000017E-3</v>
      </c>
      <c r="S138" s="106">
        <v>0</v>
      </c>
      <c r="T138" s="107">
        <f>S138*H138</f>
        <v>0</v>
      </c>
      <c r="AR138" s="6" t="s">
        <v>115</v>
      </c>
      <c r="AT138" s="6" t="s">
        <v>112</v>
      </c>
      <c r="AU138" s="6" t="s">
        <v>48</v>
      </c>
      <c r="AY138" s="6" t="s">
        <v>78</v>
      </c>
      <c r="BE138" s="108">
        <f>IF(N138="základní",J138,0)</f>
        <v>0</v>
      </c>
      <c r="BF138" s="108">
        <f>IF(N138="snížená",J138,0)</f>
        <v>0</v>
      </c>
      <c r="BG138" s="108">
        <f>IF(N138="zákl. přenesená",J138,0)</f>
        <v>0</v>
      </c>
      <c r="BH138" s="108">
        <f>IF(N138="sníž. přenesená",J138,0)</f>
        <v>0</v>
      </c>
      <c r="BI138" s="108">
        <f>IF(N138="nulová",J138,0)</f>
        <v>0</v>
      </c>
      <c r="BJ138" s="6" t="s">
        <v>47</v>
      </c>
      <c r="BK138" s="108">
        <f>ROUND(I138*H138,2)</f>
        <v>0</v>
      </c>
      <c r="BL138" s="6" t="s">
        <v>97</v>
      </c>
      <c r="BM138" s="6" t="s">
        <v>287</v>
      </c>
    </row>
    <row r="139" spans="2:65" s="113" customFormat="1" x14ac:dyDescent="0.3">
      <c r="B139" s="112"/>
      <c r="D139" s="109" t="s">
        <v>85</v>
      </c>
      <c r="F139" s="114" t="s">
        <v>288</v>
      </c>
      <c r="H139" s="115">
        <v>54.6</v>
      </c>
      <c r="L139" s="112"/>
      <c r="M139" s="116"/>
      <c r="N139" s="117"/>
      <c r="O139" s="117"/>
      <c r="P139" s="117"/>
      <c r="Q139" s="117"/>
      <c r="R139" s="117"/>
      <c r="S139" s="117"/>
      <c r="T139" s="118"/>
      <c r="AT139" s="119" t="s">
        <v>85</v>
      </c>
      <c r="AU139" s="119" t="s">
        <v>48</v>
      </c>
      <c r="AV139" s="113" t="s">
        <v>48</v>
      </c>
      <c r="AW139" s="113" t="s">
        <v>2</v>
      </c>
      <c r="AX139" s="113" t="s">
        <v>47</v>
      </c>
      <c r="AY139" s="119" t="s">
        <v>78</v>
      </c>
    </row>
    <row r="140" spans="2:65" s="20" customFormat="1" ht="16.5" customHeight="1" x14ac:dyDescent="0.3">
      <c r="B140" s="17"/>
      <c r="C140" s="131" t="s">
        <v>113</v>
      </c>
      <c r="D140" s="131" t="s">
        <v>112</v>
      </c>
      <c r="E140" s="132" t="s">
        <v>289</v>
      </c>
      <c r="F140" s="133" t="s">
        <v>290</v>
      </c>
      <c r="G140" s="134" t="s">
        <v>109</v>
      </c>
      <c r="H140" s="135">
        <v>29.4</v>
      </c>
      <c r="I140" s="128"/>
      <c r="J140" s="136">
        <f>ROUND(I140*H140,2)</f>
        <v>0</v>
      </c>
      <c r="K140" s="133" t="s">
        <v>81</v>
      </c>
      <c r="L140" s="129"/>
      <c r="M140" s="137" t="s">
        <v>1</v>
      </c>
      <c r="N140" s="130" t="s">
        <v>34</v>
      </c>
      <c r="O140" s="18"/>
      <c r="P140" s="106">
        <f>O140*H140</f>
        <v>0</v>
      </c>
      <c r="Q140" s="106">
        <v>2.2000000000000001E-4</v>
      </c>
      <c r="R140" s="106">
        <f>Q140*H140</f>
        <v>6.4679999999999998E-3</v>
      </c>
      <c r="S140" s="106">
        <v>0</v>
      </c>
      <c r="T140" s="107">
        <f>S140*H140</f>
        <v>0</v>
      </c>
      <c r="AR140" s="6" t="s">
        <v>115</v>
      </c>
      <c r="AT140" s="6" t="s">
        <v>112</v>
      </c>
      <c r="AU140" s="6" t="s">
        <v>48</v>
      </c>
      <c r="AY140" s="6" t="s">
        <v>78</v>
      </c>
      <c r="BE140" s="108">
        <f>IF(N140="základní",J140,0)</f>
        <v>0</v>
      </c>
      <c r="BF140" s="108">
        <f>IF(N140="snížená",J140,0)</f>
        <v>0</v>
      </c>
      <c r="BG140" s="108">
        <f>IF(N140="zákl. přenesená",J140,0)</f>
        <v>0</v>
      </c>
      <c r="BH140" s="108">
        <f>IF(N140="sníž. přenesená",J140,0)</f>
        <v>0</v>
      </c>
      <c r="BI140" s="108">
        <f>IF(N140="nulová",J140,0)</f>
        <v>0</v>
      </c>
      <c r="BJ140" s="6" t="s">
        <v>47</v>
      </c>
      <c r="BK140" s="108">
        <f>ROUND(I140*H140,2)</f>
        <v>0</v>
      </c>
      <c r="BL140" s="6" t="s">
        <v>97</v>
      </c>
      <c r="BM140" s="6" t="s">
        <v>291</v>
      </c>
    </row>
    <row r="141" spans="2:65" s="113" customFormat="1" x14ac:dyDescent="0.3">
      <c r="B141" s="112"/>
      <c r="D141" s="109" t="s">
        <v>85</v>
      </c>
      <c r="F141" s="114" t="s">
        <v>223</v>
      </c>
      <c r="H141" s="115">
        <v>29.4</v>
      </c>
      <c r="L141" s="112"/>
      <c r="M141" s="116"/>
      <c r="N141" s="117"/>
      <c r="O141" s="117"/>
      <c r="P141" s="117"/>
      <c r="Q141" s="117"/>
      <c r="R141" s="117"/>
      <c r="S141" s="117"/>
      <c r="T141" s="118"/>
      <c r="AT141" s="119" t="s">
        <v>85</v>
      </c>
      <c r="AU141" s="119" t="s">
        <v>48</v>
      </c>
      <c r="AV141" s="113" t="s">
        <v>48</v>
      </c>
      <c r="AW141" s="113" t="s">
        <v>2</v>
      </c>
      <c r="AX141" s="113" t="s">
        <v>47</v>
      </c>
      <c r="AY141" s="119" t="s">
        <v>78</v>
      </c>
    </row>
    <row r="142" spans="2:65" s="20" customFormat="1" ht="16.5" customHeight="1" x14ac:dyDescent="0.3">
      <c r="B142" s="17"/>
      <c r="C142" s="131" t="s">
        <v>114</v>
      </c>
      <c r="D142" s="131" t="s">
        <v>112</v>
      </c>
      <c r="E142" s="132" t="s">
        <v>292</v>
      </c>
      <c r="F142" s="133" t="s">
        <v>293</v>
      </c>
      <c r="G142" s="134" t="s">
        <v>109</v>
      </c>
      <c r="H142" s="135">
        <v>331.8</v>
      </c>
      <c r="I142" s="128"/>
      <c r="J142" s="136">
        <f>ROUND(I142*H142,2)</f>
        <v>0</v>
      </c>
      <c r="K142" s="133" t="s">
        <v>1</v>
      </c>
      <c r="L142" s="129"/>
      <c r="M142" s="137" t="s">
        <v>1</v>
      </c>
      <c r="N142" s="130" t="s">
        <v>34</v>
      </c>
      <c r="O142" s="18"/>
      <c r="P142" s="106">
        <f>O142*H142</f>
        <v>0</v>
      </c>
      <c r="Q142" s="106">
        <v>0</v>
      </c>
      <c r="R142" s="106">
        <f>Q142*H142</f>
        <v>0</v>
      </c>
      <c r="S142" s="106">
        <v>0</v>
      </c>
      <c r="T142" s="107">
        <f>S142*H142</f>
        <v>0</v>
      </c>
      <c r="AR142" s="6" t="s">
        <v>115</v>
      </c>
      <c r="AT142" s="6" t="s">
        <v>112</v>
      </c>
      <c r="AU142" s="6" t="s">
        <v>48</v>
      </c>
      <c r="AY142" s="6" t="s">
        <v>78</v>
      </c>
      <c r="BE142" s="108">
        <f>IF(N142="základní",J142,0)</f>
        <v>0</v>
      </c>
      <c r="BF142" s="108">
        <f>IF(N142="snížená",J142,0)</f>
        <v>0</v>
      </c>
      <c r="BG142" s="108">
        <f>IF(N142="zákl. přenesená",J142,0)</f>
        <v>0</v>
      </c>
      <c r="BH142" s="108">
        <f>IF(N142="sníž. přenesená",J142,0)</f>
        <v>0</v>
      </c>
      <c r="BI142" s="108">
        <f>IF(N142="nulová",J142,0)</f>
        <v>0</v>
      </c>
      <c r="BJ142" s="6" t="s">
        <v>47</v>
      </c>
      <c r="BK142" s="108">
        <f>ROUND(I142*H142,2)</f>
        <v>0</v>
      </c>
      <c r="BL142" s="6" t="s">
        <v>97</v>
      </c>
      <c r="BM142" s="6" t="s">
        <v>294</v>
      </c>
    </row>
    <row r="143" spans="2:65" s="113" customFormat="1" x14ac:dyDescent="0.3">
      <c r="B143" s="112"/>
      <c r="D143" s="109" t="s">
        <v>85</v>
      </c>
      <c r="F143" s="114" t="s">
        <v>295</v>
      </c>
      <c r="H143" s="115">
        <v>331.8</v>
      </c>
      <c r="L143" s="112"/>
      <c r="M143" s="116"/>
      <c r="N143" s="117"/>
      <c r="O143" s="117"/>
      <c r="P143" s="117"/>
      <c r="Q143" s="117"/>
      <c r="R143" s="117"/>
      <c r="S143" s="117"/>
      <c r="T143" s="118"/>
      <c r="AT143" s="119" t="s">
        <v>85</v>
      </c>
      <c r="AU143" s="119" t="s">
        <v>48</v>
      </c>
      <c r="AV143" s="113" t="s">
        <v>48</v>
      </c>
      <c r="AW143" s="113" t="s">
        <v>2</v>
      </c>
      <c r="AX143" s="113" t="s">
        <v>47</v>
      </c>
      <c r="AY143" s="119" t="s">
        <v>78</v>
      </c>
    </row>
    <row r="144" spans="2:65" s="20" customFormat="1" ht="25.5" customHeight="1" x14ac:dyDescent="0.3">
      <c r="B144" s="17"/>
      <c r="C144" s="98" t="s">
        <v>115</v>
      </c>
      <c r="D144" s="98" t="s">
        <v>79</v>
      </c>
      <c r="E144" s="99" t="s">
        <v>296</v>
      </c>
      <c r="F144" s="100" t="s">
        <v>297</v>
      </c>
      <c r="G144" s="101" t="s">
        <v>109</v>
      </c>
      <c r="H144" s="102">
        <v>5</v>
      </c>
      <c r="I144" s="111"/>
      <c r="J144" s="103">
        <f t="shared" ref="J144:J173" si="10">ROUND(I144*H144,2)</f>
        <v>0</v>
      </c>
      <c r="K144" s="100" t="s">
        <v>81</v>
      </c>
      <c r="L144" s="17"/>
      <c r="M144" s="104" t="s">
        <v>1</v>
      </c>
      <c r="N144" s="105" t="s">
        <v>34</v>
      </c>
      <c r="O144" s="18"/>
      <c r="P144" s="106">
        <f t="shared" ref="P144:P173" si="11">O144*H144</f>
        <v>0</v>
      </c>
      <c r="Q144" s="106">
        <v>0</v>
      </c>
      <c r="R144" s="106">
        <f t="shared" ref="R144:R173" si="12">Q144*H144</f>
        <v>0</v>
      </c>
      <c r="S144" s="106">
        <v>0</v>
      </c>
      <c r="T144" s="107">
        <f t="shared" ref="T144:T173" si="13">S144*H144</f>
        <v>0</v>
      </c>
      <c r="AR144" s="6" t="s">
        <v>97</v>
      </c>
      <c r="AT144" s="6" t="s">
        <v>79</v>
      </c>
      <c r="AU144" s="6" t="s">
        <v>48</v>
      </c>
      <c r="AY144" s="6" t="s">
        <v>78</v>
      </c>
      <c r="BE144" s="108">
        <f t="shared" ref="BE144:BE173" si="14">IF(N144="základní",J144,0)</f>
        <v>0</v>
      </c>
      <c r="BF144" s="108">
        <f t="shared" ref="BF144:BF173" si="15">IF(N144="snížená",J144,0)</f>
        <v>0</v>
      </c>
      <c r="BG144" s="108">
        <f t="shared" ref="BG144:BG173" si="16">IF(N144="zákl. přenesená",J144,0)</f>
        <v>0</v>
      </c>
      <c r="BH144" s="108">
        <f t="shared" ref="BH144:BH173" si="17">IF(N144="sníž. přenesená",J144,0)</f>
        <v>0</v>
      </c>
      <c r="BI144" s="108">
        <f t="shared" ref="BI144:BI173" si="18">IF(N144="nulová",J144,0)</f>
        <v>0</v>
      </c>
      <c r="BJ144" s="6" t="s">
        <v>47</v>
      </c>
      <c r="BK144" s="108">
        <f t="shared" ref="BK144:BK173" si="19">ROUND(I144*H144,2)</f>
        <v>0</v>
      </c>
      <c r="BL144" s="6" t="s">
        <v>97</v>
      </c>
      <c r="BM144" s="6" t="s">
        <v>298</v>
      </c>
    </row>
    <row r="145" spans="2:65" s="20" customFormat="1" ht="25.5" customHeight="1" x14ac:dyDescent="0.3">
      <c r="B145" s="17"/>
      <c r="C145" s="98" t="s">
        <v>116</v>
      </c>
      <c r="D145" s="98" t="s">
        <v>79</v>
      </c>
      <c r="E145" s="99" t="s">
        <v>299</v>
      </c>
      <c r="F145" s="100" t="s">
        <v>300</v>
      </c>
      <c r="G145" s="101" t="s">
        <v>80</v>
      </c>
      <c r="H145" s="102">
        <v>1</v>
      </c>
      <c r="I145" s="111"/>
      <c r="J145" s="103">
        <f t="shared" si="10"/>
        <v>0</v>
      </c>
      <c r="K145" s="100" t="s">
        <v>1</v>
      </c>
      <c r="L145" s="17"/>
      <c r="M145" s="104" t="s">
        <v>1</v>
      </c>
      <c r="N145" s="105" t="s">
        <v>34</v>
      </c>
      <c r="O145" s="18"/>
      <c r="P145" s="106">
        <f t="shared" si="11"/>
        <v>0</v>
      </c>
      <c r="Q145" s="106">
        <v>0</v>
      </c>
      <c r="R145" s="106">
        <f t="shared" si="12"/>
        <v>0</v>
      </c>
      <c r="S145" s="106">
        <v>0</v>
      </c>
      <c r="T145" s="107">
        <f t="shared" si="13"/>
        <v>0</v>
      </c>
      <c r="AR145" s="6" t="s">
        <v>97</v>
      </c>
      <c r="AT145" s="6" t="s">
        <v>79</v>
      </c>
      <c r="AU145" s="6" t="s">
        <v>48</v>
      </c>
      <c r="AY145" s="6" t="s">
        <v>78</v>
      </c>
      <c r="BE145" s="108">
        <f t="shared" si="14"/>
        <v>0</v>
      </c>
      <c r="BF145" s="108">
        <f t="shared" si="15"/>
        <v>0</v>
      </c>
      <c r="BG145" s="108">
        <f t="shared" si="16"/>
        <v>0</v>
      </c>
      <c r="BH145" s="108">
        <f t="shared" si="17"/>
        <v>0</v>
      </c>
      <c r="BI145" s="108">
        <f t="shared" si="18"/>
        <v>0</v>
      </c>
      <c r="BJ145" s="6" t="s">
        <v>47</v>
      </c>
      <c r="BK145" s="108">
        <f t="shared" si="19"/>
        <v>0</v>
      </c>
      <c r="BL145" s="6" t="s">
        <v>97</v>
      </c>
      <c r="BM145" s="6" t="s">
        <v>301</v>
      </c>
    </row>
    <row r="146" spans="2:65" s="20" customFormat="1" ht="25.5" customHeight="1" x14ac:dyDescent="0.3">
      <c r="B146" s="17"/>
      <c r="C146" s="98" t="s">
        <v>117</v>
      </c>
      <c r="D146" s="98" t="s">
        <v>79</v>
      </c>
      <c r="E146" s="99" t="s">
        <v>302</v>
      </c>
      <c r="F146" s="100" t="s">
        <v>303</v>
      </c>
      <c r="G146" s="101" t="s">
        <v>99</v>
      </c>
      <c r="H146" s="102">
        <v>1</v>
      </c>
      <c r="I146" s="111"/>
      <c r="J146" s="103">
        <f t="shared" si="10"/>
        <v>0</v>
      </c>
      <c r="K146" s="100" t="s">
        <v>81</v>
      </c>
      <c r="L146" s="17"/>
      <c r="M146" s="104" t="s">
        <v>1</v>
      </c>
      <c r="N146" s="105" t="s">
        <v>34</v>
      </c>
      <c r="O146" s="18"/>
      <c r="P146" s="106">
        <f t="shared" si="11"/>
        <v>0</v>
      </c>
      <c r="Q146" s="106">
        <v>0</v>
      </c>
      <c r="R146" s="106">
        <f t="shared" si="12"/>
        <v>0</v>
      </c>
      <c r="S146" s="106">
        <v>0</v>
      </c>
      <c r="T146" s="107">
        <f t="shared" si="13"/>
        <v>0</v>
      </c>
      <c r="AR146" s="6" t="s">
        <v>97</v>
      </c>
      <c r="AT146" s="6" t="s">
        <v>79</v>
      </c>
      <c r="AU146" s="6" t="s">
        <v>48</v>
      </c>
      <c r="AY146" s="6" t="s">
        <v>78</v>
      </c>
      <c r="BE146" s="108">
        <f t="shared" si="14"/>
        <v>0</v>
      </c>
      <c r="BF146" s="108">
        <f t="shared" si="15"/>
        <v>0</v>
      </c>
      <c r="BG146" s="108">
        <f t="shared" si="16"/>
        <v>0</v>
      </c>
      <c r="BH146" s="108">
        <f t="shared" si="17"/>
        <v>0</v>
      </c>
      <c r="BI146" s="108">
        <f t="shared" si="18"/>
        <v>0</v>
      </c>
      <c r="BJ146" s="6" t="s">
        <v>47</v>
      </c>
      <c r="BK146" s="108">
        <f t="shared" si="19"/>
        <v>0</v>
      </c>
      <c r="BL146" s="6" t="s">
        <v>97</v>
      </c>
      <c r="BM146" s="6" t="s">
        <v>304</v>
      </c>
    </row>
    <row r="147" spans="2:65" s="20" customFormat="1" ht="16.5" customHeight="1" x14ac:dyDescent="0.3">
      <c r="B147" s="17"/>
      <c r="C147" s="131" t="s">
        <v>118</v>
      </c>
      <c r="D147" s="131" t="s">
        <v>112</v>
      </c>
      <c r="E147" s="132" t="s">
        <v>305</v>
      </c>
      <c r="F147" s="133" t="s">
        <v>306</v>
      </c>
      <c r="G147" s="134" t="s">
        <v>99</v>
      </c>
      <c r="H147" s="135">
        <v>1</v>
      </c>
      <c r="I147" s="128"/>
      <c r="J147" s="136">
        <f t="shared" si="10"/>
        <v>0</v>
      </c>
      <c r="K147" s="133" t="s">
        <v>1</v>
      </c>
      <c r="L147" s="129"/>
      <c r="M147" s="137" t="s">
        <v>1</v>
      </c>
      <c r="N147" s="130" t="s">
        <v>34</v>
      </c>
      <c r="O147" s="18"/>
      <c r="P147" s="106">
        <f t="shared" si="11"/>
        <v>0</v>
      </c>
      <c r="Q147" s="106">
        <v>6.0000000000000002E-5</v>
      </c>
      <c r="R147" s="106">
        <f t="shared" si="12"/>
        <v>6.0000000000000002E-5</v>
      </c>
      <c r="S147" s="106">
        <v>0</v>
      </c>
      <c r="T147" s="107">
        <f t="shared" si="13"/>
        <v>0</v>
      </c>
      <c r="AR147" s="6" t="s">
        <v>115</v>
      </c>
      <c r="AT147" s="6" t="s">
        <v>112</v>
      </c>
      <c r="AU147" s="6" t="s">
        <v>48</v>
      </c>
      <c r="AY147" s="6" t="s">
        <v>78</v>
      </c>
      <c r="BE147" s="108">
        <f t="shared" si="14"/>
        <v>0</v>
      </c>
      <c r="BF147" s="108">
        <f t="shared" si="15"/>
        <v>0</v>
      </c>
      <c r="BG147" s="108">
        <f t="shared" si="16"/>
        <v>0</v>
      </c>
      <c r="BH147" s="108">
        <f t="shared" si="17"/>
        <v>0</v>
      </c>
      <c r="BI147" s="108">
        <f t="shared" si="18"/>
        <v>0</v>
      </c>
      <c r="BJ147" s="6" t="s">
        <v>47</v>
      </c>
      <c r="BK147" s="108">
        <f t="shared" si="19"/>
        <v>0</v>
      </c>
      <c r="BL147" s="6" t="s">
        <v>97</v>
      </c>
      <c r="BM147" s="6" t="s">
        <v>307</v>
      </c>
    </row>
    <row r="148" spans="2:65" s="20" customFormat="1" ht="25.5" customHeight="1" x14ac:dyDescent="0.3">
      <c r="B148" s="17"/>
      <c r="C148" s="98" t="s">
        <v>119</v>
      </c>
      <c r="D148" s="98" t="s">
        <v>79</v>
      </c>
      <c r="E148" s="99" t="s">
        <v>308</v>
      </c>
      <c r="F148" s="100" t="s">
        <v>309</v>
      </c>
      <c r="G148" s="101" t="s">
        <v>99</v>
      </c>
      <c r="H148" s="102">
        <v>1</v>
      </c>
      <c r="I148" s="111"/>
      <c r="J148" s="103">
        <f t="shared" si="10"/>
        <v>0</v>
      </c>
      <c r="K148" s="100" t="s">
        <v>81</v>
      </c>
      <c r="L148" s="17"/>
      <c r="M148" s="104" t="s">
        <v>1</v>
      </c>
      <c r="N148" s="105" t="s">
        <v>34</v>
      </c>
      <c r="O148" s="18"/>
      <c r="P148" s="106">
        <f t="shared" si="11"/>
        <v>0</v>
      </c>
      <c r="Q148" s="106">
        <v>0</v>
      </c>
      <c r="R148" s="106">
        <f t="shared" si="12"/>
        <v>0</v>
      </c>
      <c r="S148" s="106">
        <v>0</v>
      </c>
      <c r="T148" s="107">
        <f t="shared" si="13"/>
        <v>0</v>
      </c>
      <c r="AR148" s="6" t="s">
        <v>97</v>
      </c>
      <c r="AT148" s="6" t="s">
        <v>79</v>
      </c>
      <c r="AU148" s="6" t="s">
        <v>48</v>
      </c>
      <c r="AY148" s="6" t="s">
        <v>78</v>
      </c>
      <c r="BE148" s="108">
        <f t="shared" si="14"/>
        <v>0</v>
      </c>
      <c r="BF148" s="108">
        <f t="shared" si="15"/>
        <v>0</v>
      </c>
      <c r="BG148" s="108">
        <f t="shared" si="16"/>
        <v>0</v>
      </c>
      <c r="BH148" s="108">
        <f t="shared" si="17"/>
        <v>0</v>
      </c>
      <c r="BI148" s="108">
        <f t="shared" si="18"/>
        <v>0</v>
      </c>
      <c r="BJ148" s="6" t="s">
        <v>47</v>
      </c>
      <c r="BK148" s="108">
        <f t="shared" si="19"/>
        <v>0</v>
      </c>
      <c r="BL148" s="6" t="s">
        <v>97</v>
      </c>
      <c r="BM148" s="6" t="s">
        <v>310</v>
      </c>
    </row>
    <row r="149" spans="2:65" s="20" customFormat="1" ht="16.5" customHeight="1" x14ac:dyDescent="0.3">
      <c r="B149" s="17"/>
      <c r="C149" s="131" t="s">
        <v>120</v>
      </c>
      <c r="D149" s="131" t="s">
        <v>112</v>
      </c>
      <c r="E149" s="132" t="s">
        <v>311</v>
      </c>
      <c r="F149" s="133" t="s">
        <v>312</v>
      </c>
      <c r="G149" s="134" t="s">
        <v>99</v>
      </c>
      <c r="H149" s="135">
        <v>1</v>
      </c>
      <c r="I149" s="128"/>
      <c r="J149" s="136">
        <f t="shared" si="10"/>
        <v>0</v>
      </c>
      <c r="K149" s="133" t="s">
        <v>1</v>
      </c>
      <c r="L149" s="129"/>
      <c r="M149" s="137" t="s">
        <v>1</v>
      </c>
      <c r="N149" s="130" t="s">
        <v>34</v>
      </c>
      <c r="O149" s="18"/>
      <c r="P149" s="106">
        <f t="shared" si="11"/>
        <v>0</v>
      </c>
      <c r="Q149" s="106">
        <v>5.0000000000000002E-5</v>
      </c>
      <c r="R149" s="106">
        <f t="shared" si="12"/>
        <v>5.0000000000000002E-5</v>
      </c>
      <c r="S149" s="106">
        <v>0</v>
      </c>
      <c r="T149" s="107">
        <f t="shared" si="13"/>
        <v>0</v>
      </c>
      <c r="AR149" s="6" t="s">
        <v>115</v>
      </c>
      <c r="AT149" s="6" t="s">
        <v>112</v>
      </c>
      <c r="AU149" s="6" t="s">
        <v>48</v>
      </c>
      <c r="AY149" s="6" t="s">
        <v>78</v>
      </c>
      <c r="BE149" s="108">
        <f t="shared" si="14"/>
        <v>0</v>
      </c>
      <c r="BF149" s="108">
        <f t="shared" si="15"/>
        <v>0</v>
      </c>
      <c r="BG149" s="108">
        <f t="shared" si="16"/>
        <v>0</v>
      </c>
      <c r="BH149" s="108">
        <f t="shared" si="17"/>
        <v>0</v>
      </c>
      <c r="BI149" s="108">
        <f t="shared" si="18"/>
        <v>0</v>
      </c>
      <c r="BJ149" s="6" t="s">
        <v>47</v>
      </c>
      <c r="BK149" s="108">
        <f t="shared" si="19"/>
        <v>0</v>
      </c>
      <c r="BL149" s="6" t="s">
        <v>97</v>
      </c>
      <c r="BM149" s="6" t="s">
        <v>313</v>
      </c>
    </row>
    <row r="150" spans="2:65" s="20" customFormat="1" ht="38.25" customHeight="1" x14ac:dyDescent="0.3">
      <c r="B150" s="17"/>
      <c r="C150" s="98" t="s">
        <v>121</v>
      </c>
      <c r="D150" s="98" t="s">
        <v>79</v>
      </c>
      <c r="E150" s="99" t="s">
        <v>314</v>
      </c>
      <c r="F150" s="100" t="s">
        <v>315</v>
      </c>
      <c r="G150" s="101" t="s">
        <v>99</v>
      </c>
      <c r="H150" s="102">
        <v>7</v>
      </c>
      <c r="I150" s="111"/>
      <c r="J150" s="103">
        <f t="shared" si="10"/>
        <v>0</v>
      </c>
      <c r="K150" s="100" t="s">
        <v>81</v>
      </c>
      <c r="L150" s="17"/>
      <c r="M150" s="104" t="s">
        <v>1</v>
      </c>
      <c r="N150" s="105" t="s">
        <v>34</v>
      </c>
      <c r="O150" s="18"/>
      <c r="P150" s="106">
        <f t="shared" si="11"/>
        <v>0</v>
      </c>
      <c r="Q150" s="106">
        <v>0</v>
      </c>
      <c r="R150" s="106">
        <f t="shared" si="12"/>
        <v>0</v>
      </c>
      <c r="S150" s="106">
        <v>0</v>
      </c>
      <c r="T150" s="107">
        <f t="shared" si="13"/>
        <v>0</v>
      </c>
      <c r="AR150" s="6" t="s">
        <v>97</v>
      </c>
      <c r="AT150" s="6" t="s">
        <v>79</v>
      </c>
      <c r="AU150" s="6" t="s">
        <v>48</v>
      </c>
      <c r="AY150" s="6" t="s">
        <v>78</v>
      </c>
      <c r="BE150" s="108">
        <f t="shared" si="14"/>
        <v>0</v>
      </c>
      <c r="BF150" s="108">
        <f t="shared" si="15"/>
        <v>0</v>
      </c>
      <c r="BG150" s="108">
        <f t="shared" si="16"/>
        <v>0</v>
      </c>
      <c r="BH150" s="108">
        <f t="shared" si="17"/>
        <v>0</v>
      </c>
      <c r="BI150" s="108">
        <f t="shared" si="18"/>
        <v>0</v>
      </c>
      <c r="BJ150" s="6" t="s">
        <v>47</v>
      </c>
      <c r="BK150" s="108">
        <f t="shared" si="19"/>
        <v>0</v>
      </c>
      <c r="BL150" s="6" t="s">
        <v>97</v>
      </c>
      <c r="BM150" s="6" t="s">
        <v>316</v>
      </c>
    </row>
    <row r="151" spans="2:65" s="20" customFormat="1" ht="16.5" customHeight="1" x14ac:dyDescent="0.3">
      <c r="B151" s="17"/>
      <c r="C151" s="131" t="s">
        <v>122</v>
      </c>
      <c r="D151" s="131" t="s">
        <v>112</v>
      </c>
      <c r="E151" s="132" t="s">
        <v>317</v>
      </c>
      <c r="F151" s="133" t="s">
        <v>318</v>
      </c>
      <c r="G151" s="134" t="s">
        <v>99</v>
      </c>
      <c r="H151" s="135">
        <v>7</v>
      </c>
      <c r="I151" s="128"/>
      <c r="J151" s="136">
        <f t="shared" si="10"/>
        <v>0</v>
      </c>
      <c r="K151" s="133" t="s">
        <v>81</v>
      </c>
      <c r="L151" s="129"/>
      <c r="M151" s="137" t="s">
        <v>1</v>
      </c>
      <c r="N151" s="130" t="s">
        <v>34</v>
      </c>
      <c r="O151" s="18"/>
      <c r="P151" s="106">
        <f t="shared" si="11"/>
        <v>0</v>
      </c>
      <c r="Q151" s="106">
        <v>5.0000000000000002E-5</v>
      </c>
      <c r="R151" s="106">
        <f t="shared" si="12"/>
        <v>3.5E-4</v>
      </c>
      <c r="S151" s="106">
        <v>0</v>
      </c>
      <c r="T151" s="107">
        <f t="shared" si="13"/>
        <v>0</v>
      </c>
      <c r="AR151" s="6" t="s">
        <v>115</v>
      </c>
      <c r="AT151" s="6" t="s">
        <v>112</v>
      </c>
      <c r="AU151" s="6" t="s">
        <v>48</v>
      </c>
      <c r="AY151" s="6" t="s">
        <v>78</v>
      </c>
      <c r="BE151" s="108">
        <f t="shared" si="14"/>
        <v>0</v>
      </c>
      <c r="BF151" s="108">
        <f t="shared" si="15"/>
        <v>0</v>
      </c>
      <c r="BG151" s="108">
        <f t="shared" si="16"/>
        <v>0</v>
      </c>
      <c r="BH151" s="108">
        <f t="shared" si="17"/>
        <v>0</v>
      </c>
      <c r="BI151" s="108">
        <f t="shared" si="18"/>
        <v>0</v>
      </c>
      <c r="BJ151" s="6" t="s">
        <v>47</v>
      </c>
      <c r="BK151" s="108">
        <f t="shared" si="19"/>
        <v>0</v>
      </c>
      <c r="BL151" s="6" t="s">
        <v>97</v>
      </c>
      <c r="BM151" s="6" t="s">
        <v>319</v>
      </c>
    </row>
    <row r="152" spans="2:65" s="20" customFormat="1" ht="25.5" customHeight="1" x14ac:dyDescent="0.3">
      <c r="B152" s="17"/>
      <c r="C152" s="98" t="s">
        <v>123</v>
      </c>
      <c r="D152" s="98" t="s">
        <v>79</v>
      </c>
      <c r="E152" s="99" t="s">
        <v>320</v>
      </c>
      <c r="F152" s="100" t="s">
        <v>321</v>
      </c>
      <c r="G152" s="101" t="s">
        <v>99</v>
      </c>
      <c r="H152" s="102">
        <v>1</v>
      </c>
      <c r="I152" s="111"/>
      <c r="J152" s="103">
        <f t="shared" si="10"/>
        <v>0</v>
      </c>
      <c r="K152" s="100" t="s">
        <v>81</v>
      </c>
      <c r="L152" s="17"/>
      <c r="M152" s="104" t="s">
        <v>1</v>
      </c>
      <c r="N152" s="105" t="s">
        <v>34</v>
      </c>
      <c r="O152" s="18"/>
      <c r="P152" s="106">
        <f t="shared" si="11"/>
        <v>0</v>
      </c>
      <c r="Q152" s="106">
        <v>0</v>
      </c>
      <c r="R152" s="106">
        <f t="shared" si="12"/>
        <v>0</v>
      </c>
      <c r="S152" s="106">
        <v>0</v>
      </c>
      <c r="T152" s="107">
        <f t="shared" si="13"/>
        <v>0</v>
      </c>
      <c r="AR152" s="6" t="s">
        <v>97</v>
      </c>
      <c r="AT152" s="6" t="s">
        <v>79</v>
      </c>
      <c r="AU152" s="6" t="s">
        <v>48</v>
      </c>
      <c r="AY152" s="6" t="s">
        <v>78</v>
      </c>
      <c r="BE152" s="108">
        <f t="shared" si="14"/>
        <v>0</v>
      </c>
      <c r="BF152" s="108">
        <f t="shared" si="15"/>
        <v>0</v>
      </c>
      <c r="BG152" s="108">
        <f t="shared" si="16"/>
        <v>0</v>
      </c>
      <c r="BH152" s="108">
        <f t="shared" si="17"/>
        <v>0</v>
      </c>
      <c r="BI152" s="108">
        <f t="shared" si="18"/>
        <v>0</v>
      </c>
      <c r="BJ152" s="6" t="s">
        <v>47</v>
      </c>
      <c r="BK152" s="108">
        <f t="shared" si="19"/>
        <v>0</v>
      </c>
      <c r="BL152" s="6" t="s">
        <v>97</v>
      </c>
      <c r="BM152" s="6" t="s">
        <v>322</v>
      </c>
    </row>
    <row r="153" spans="2:65" s="20" customFormat="1" ht="16.5" customHeight="1" x14ac:dyDescent="0.3">
      <c r="B153" s="17"/>
      <c r="C153" s="131" t="s">
        <v>124</v>
      </c>
      <c r="D153" s="131" t="s">
        <v>112</v>
      </c>
      <c r="E153" s="132" t="s">
        <v>323</v>
      </c>
      <c r="F153" s="133" t="s">
        <v>324</v>
      </c>
      <c r="G153" s="134" t="s">
        <v>99</v>
      </c>
      <c r="H153" s="135">
        <v>1</v>
      </c>
      <c r="I153" s="128"/>
      <c r="J153" s="136">
        <f t="shared" si="10"/>
        <v>0</v>
      </c>
      <c r="K153" s="133" t="s">
        <v>81</v>
      </c>
      <c r="L153" s="129"/>
      <c r="M153" s="137" t="s">
        <v>1</v>
      </c>
      <c r="N153" s="130" t="s">
        <v>34</v>
      </c>
      <c r="O153" s="18"/>
      <c r="P153" s="106">
        <f t="shared" si="11"/>
        <v>0</v>
      </c>
      <c r="Q153" s="106">
        <v>8.0000000000000007E-5</v>
      </c>
      <c r="R153" s="106">
        <f t="shared" si="12"/>
        <v>8.0000000000000007E-5</v>
      </c>
      <c r="S153" s="106">
        <v>0</v>
      </c>
      <c r="T153" s="107">
        <f t="shared" si="13"/>
        <v>0</v>
      </c>
      <c r="AR153" s="6" t="s">
        <v>115</v>
      </c>
      <c r="AT153" s="6" t="s">
        <v>112</v>
      </c>
      <c r="AU153" s="6" t="s">
        <v>48</v>
      </c>
      <c r="AY153" s="6" t="s">
        <v>78</v>
      </c>
      <c r="BE153" s="108">
        <f t="shared" si="14"/>
        <v>0</v>
      </c>
      <c r="BF153" s="108">
        <f t="shared" si="15"/>
        <v>0</v>
      </c>
      <c r="BG153" s="108">
        <f t="shared" si="16"/>
        <v>0</v>
      </c>
      <c r="BH153" s="108">
        <f t="shared" si="17"/>
        <v>0</v>
      </c>
      <c r="BI153" s="108">
        <f t="shared" si="18"/>
        <v>0</v>
      </c>
      <c r="BJ153" s="6" t="s">
        <v>47</v>
      </c>
      <c r="BK153" s="108">
        <f t="shared" si="19"/>
        <v>0</v>
      </c>
      <c r="BL153" s="6" t="s">
        <v>97</v>
      </c>
      <c r="BM153" s="6" t="s">
        <v>325</v>
      </c>
    </row>
    <row r="154" spans="2:65" s="20" customFormat="1" ht="16.5" customHeight="1" x14ac:dyDescent="0.3">
      <c r="B154" s="17"/>
      <c r="C154" s="98" t="s">
        <v>125</v>
      </c>
      <c r="D154" s="98" t="s">
        <v>79</v>
      </c>
      <c r="E154" s="99" t="s">
        <v>326</v>
      </c>
      <c r="F154" s="100" t="s">
        <v>327</v>
      </c>
      <c r="G154" s="101" t="s">
        <v>99</v>
      </c>
      <c r="H154" s="102">
        <v>2</v>
      </c>
      <c r="I154" s="111"/>
      <c r="J154" s="103">
        <f t="shared" si="10"/>
        <v>0</v>
      </c>
      <c r="K154" s="100" t="s">
        <v>1</v>
      </c>
      <c r="L154" s="17"/>
      <c r="M154" s="104" t="s">
        <v>1</v>
      </c>
      <c r="N154" s="105" t="s">
        <v>34</v>
      </c>
      <c r="O154" s="18"/>
      <c r="P154" s="106">
        <f t="shared" si="11"/>
        <v>0</v>
      </c>
      <c r="Q154" s="106">
        <v>0</v>
      </c>
      <c r="R154" s="106">
        <f t="shared" si="12"/>
        <v>0</v>
      </c>
      <c r="S154" s="106">
        <v>0</v>
      </c>
      <c r="T154" s="107">
        <f t="shared" si="13"/>
        <v>0</v>
      </c>
      <c r="AR154" s="6" t="s">
        <v>97</v>
      </c>
      <c r="AT154" s="6" t="s">
        <v>79</v>
      </c>
      <c r="AU154" s="6" t="s">
        <v>48</v>
      </c>
      <c r="AY154" s="6" t="s">
        <v>78</v>
      </c>
      <c r="BE154" s="108">
        <f t="shared" si="14"/>
        <v>0</v>
      </c>
      <c r="BF154" s="108">
        <f t="shared" si="15"/>
        <v>0</v>
      </c>
      <c r="BG154" s="108">
        <f t="shared" si="16"/>
        <v>0</v>
      </c>
      <c r="BH154" s="108">
        <f t="shared" si="17"/>
        <v>0</v>
      </c>
      <c r="BI154" s="108">
        <f t="shared" si="18"/>
        <v>0</v>
      </c>
      <c r="BJ154" s="6" t="s">
        <v>47</v>
      </c>
      <c r="BK154" s="108">
        <f t="shared" si="19"/>
        <v>0</v>
      </c>
      <c r="BL154" s="6" t="s">
        <v>97</v>
      </c>
      <c r="BM154" s="6" t="s">
        <v>328</v>
      </c>
    </row>
    <row r="155" spans="2:65" s="20" customFormat="1" ht="16.5" customHeight="1" x14ac:dyDescent="0.3">
      <c r="B155" s="17"/>
      <c r="C155" s="131" t="s">
        <v>126</v>
      </c>
      <c r="D155" s="131" t="s">
        <v>112</v>
      </c>
      <c r="E155" s="132" t="s">
        <v>329</v>
      </c>
      <c r="F155" s="133" t="s">
        <v>330</v>
      </c>
      <c r="G155" s="134" t="s">
        <v>99</v>
      </c>
      <c r="H155" s="135">
        <v>2</v>
      </c>
      <c r="I155" s="128"/>
      <c r="J155" s="136">
        <f t="shared" si="10"/>
        <v>0</v>
      </c>
      <c r="K155" s="133" t="s">
        <v>1</v>
      </c>
      <c r="L155" s="129"/>
      <c r="M155" s="137" t="s">
        <v>1</v>
      </c>
      <c r="N155" s="130" t="s">
        <v>34</v>
      </c>
      <c r="O155" s="18"/>
      <c r="P155" s="106">
        <f t="shared" si="11"/>
        <v>0</v>
      </c>
      <c r="Q155" s="106">
        <v>6.9999999999999994E-5</v>
      </c>
      <c r="R155" s="106">
        <f t="shared" si="12"/>
        <v>1.3999999999999999E-4</v>
      </c>
      <c r="S155" s="106">
        <v>0</v>
      </c>
      <c r="T155" s="107">
        <f t="shared" si="13"/>
        <v>0</v>
      </c>
      <c r="AR155" s="6" t="s">
        <v>115</v>
      </c>
      <c r="AT155" s="6" t="s">
        <v>112</v>
      </c>
      <c r="AU155" s="6" t="s">
        <v>48</v>
      </c>
      <c r="AY155" s="6" t="s">
        <v>78</v>
      </c>
      <c r="BE155" s="108">
        <f t="shared" si="14"/>
        <v>0</v>
      </c>
      <c r="BF155" s="108">
        <f t="shared" si="15"/>
        <v>0</v>
      </c>
      <c r="BG155" s="108">
        <f t="shared" si="16"/>
        <v>0</v>
      </c>
      <c r="BH155" s="108">
        <f t="shared" si="17"/>
        <v>0</v>
      </c>
      <c r="BI155" s="108">
        <f t="shared" si="18"/>
        <v>0</v>
      </c>
      <c r="BJ155" s="6" t="s">
        <v>47</v>
      </c>
      <c r="BK155" s="108">
        <f t="shared" si="19"/>
        <v>0</v>
      </c>
      <c r="BL155" s="6" t="s">
        <v>97</v>
      </c>
      <c r="BM155" s="6" t="s">
        <v>331</v>
      </c>
    </row>
    <row r="156" spans="2:65" s="20" customFormat="1" ht="16.5" customHeight="1" x14ac:dyDescent="0.3">
      <c r="B156" s="17"/>
      <c r="C156" s="98" t="s">
        <v>127</v>
      </c>
      <c r="D156" s="98" t="s">
        <v>79</v>
      </c>
      <c r="E156" s="99" t="s">
        <v>332</v>
      </c>
      <c r="F156" s="100" t="s">
        <v>333</v>
      </c>
      <c r="G156" s="101" t="s">
        <v>99</v>
      </c>
      <c r="H156" s="102">
        <v>1</v>
      </c>
      <c r="I156" s="111"/>
      <c r="J156" s="103">
        <f t="shared" si="10"/>
        <v>0</v>
      </c>
      <c r="K156" s="100" t="s">
        <v>1</v>
      </c>
      <c r="L156" s="17"/>
      <c r="M156" s="104" t="s">
        <v>1</v>
      </c>
      <c r="N156" s="105" t="s">
        <v>34</v>
      </c>
      <c r="O156" s="18"/>
      <c r="P156" s="106">
        <f t="shared" si="11"/>
        <v>0</v>
      </c>
      <c r="Q156" s="106">
        <v>0</v>
      </c>
      <c r="R156" s="106">
        <f t="shared" si="12"/>
        <v>0</v>
      </c>
      <c r="S156" s="106">
        <v>0</v>
      </c>
      <c r="T156" s="107">
        <f t="shared" si="13"/>
        <v>0</v>
      </c>
      <c r="AR156" s="6" t="s">
        <v>97</v>
      </c>
      <c r="AT156" s="6" t="s">
        <v>79</v>
      </c>
      <c r="AU156" s="6" t="s">
        <v>48</v>
      </c>
      <c r="AY156" s="6" t="s">
        <v>78</v>
      </c>
      <c r="BE156" s="108">
        <f t="shared" si="14"/>
        <v>0</v>
      </c>
      <c r="BF156" s="108">
        <f t="shared" si="15"/>
        <v>0</v>
      </c>
      <c r="BG156" s="108">
        <f t="shared" si="16"/>
        <v>0</v>
      </c>
      <c r="BH156" s="108">
        <f t="shared" si="17"/>
        <v>0</v>
      </c>
      <c r="BI156" s="108">
        <f t="shared" si="18"/>
        <v>0</v>
      </c>
      <c r="BJ156" s="6" t="s">
        <v>47</v>
      </c>
      <c r="BK156" s="108">
        <f t="shared" si="19"/>
        <v>0</v>
      </c>
      <c r="BL156" s="6" t="s">
        <v>97</v>
      </c>
      <c r="BM156" s="6" t="s">
        <v>334</v>
      </c>
    </row>
    <row r="157" spans="2:65" s="20" customFormat="1" ht="16.5" customHeight="1" x14ac:dyDescent="0.3">
      <c r="B157" s="17"/>
      <c r="C157" s="131" t="s">
        <v>128</v>
      </c>
      <c r="D157" s="131" t="s">
        <v>112</v>
      </c>
      <c r="E157" s="132" t="s">
        <v>335</v>
      </c>
      <c r="F157" s="133" t="s">
        <v>330</v>
      </c>
      <c r="G157" s="134" t="s">
        <v>99</v>
      </c>
      <c r="H157" s="135">
        <v>1</v>
      </c>
      <c r="I157" s="128"/>
      <c r="J157" s="136">
        <f t="shared" si="10"/>
        <v>0</v>
      </c>
      <c r="K157" s="133" t="s">
        <v>1</v>
      </c>
      <c r="L157" s="129"/>
      <c r="M157" s="137" t="s">
        <v>1</v>
      </c>
      <c r="N157" s="130" t="s">
        <v>34</v>
      </c>
      <c r="O157" s="18"/>
      <c r="P157" s="106">
        <f t="shared" si="11"/>
        <v>0</v>
      </c>
      <c r="Q157" s="106">
        <v>6.9999999999999994E-5</v>
      </c>
      <c r="R157" s="106">
        <f t="shared" si="12"/>
        <v>6.9999999999999994E-5</v>
      </c>
      <c r="S157" s="106">
        <v>0</v>
      </c>
      <c r="T157" s="107">
        <f t="shared" si="13"/>
        <v>0</v>
      </c>
      <c r="AR157" s="6" t="s">
        <v>115</v>
      </c>
      <c r="AT157" s="6" t="s">
        <v>112</v>
      </c>
      <c r="AU157" s="6" t="s">
        <v>48</v>
      </c>
      <c r="AY157" s="6" t="s">
        <v>78</v>
      </c>
      <c r="BE157" s="108">
        <f t="shared" si="14"/>
        <v>0</v>
      </c>
      <c r="BF157" s="108">
        <f t="shared" si="15"/>
        <v>0</v>
      </c>
      <c r="BG157" s="108">
        <f t="shared" si="16"/>
        <v>0</v>
      </c>
      <c r="BH157" s="108">
        <f t="shared" si="17"/>
        <v>0</v>
      </c>
      <c r="BI157" s="108">
        <f t="shared" si="18"/>
        <v>0</v>
      </c>
      <c r="BJ157" s="6" t="s">
        <v>47</v>
      </c>
      <c r="BK157" s="108">
        <f t="shared" si="19"/>
        <v>0</v>
      </c>
      <c r="BL157" s="6" t="s">
        <v>97</v>
      </c>
      <c r="BM157" s="6" t="s">
        <v>336</v>
      </c>
    </row>
    <row r="158" spans="2:65" s="20" customFormat="1" ht="16.5" customHeight="1" x14ac:dyDescent="0.3">
      <c r="B158" s="17"/>
      <c r="C158" s="98" t="s">
        <v>129</v>
      </c>
      <c r="D158" s="98" t="s">
        <v>79</v>
      </c>
      <c r="E158" s="99" t="s">
        <v>337</v>
      </c>
      <c r="F158" s="100" t="s">
        <v>338</v>
      </c>
      <c r="G158" s="101" t="s">
        <v>99</v>
      </c>
      <c r="H158" s="102">
        <v>28</v>
      </c>
      <c r="I158" s="111"/>
      <c r="J158" s="103">
        <f t="shared" si="10"/>
        <v>0</v>
      </c>
      <c r="K158" s="100" t="s">
        <v>1</v>
      </c>
      <c r="L158" s="17"/>
      <c r="M158" s="104" t="s">
        <v>1</v>
      </c>
      <c r="N158" s="105" t="s">
        <v>34</v>
      </c>
      <c r="O158" s="18"/>
      <c r="P158" s="106">
        <f t="shared" si="11"/>
        <v>0</v>
      </c>
      <c r="Q158" s="106">
        <v>0</v>
      </c>
      <c r="R158" s="106">
        <f t="shared" si="12"/>
        <v>0</v>
      </c>
      <c r="S158" s="106">
        <v>0</v>
      </c>
      <c r="T158" s="107">
        <f t="shared" si="13"/>
        <v>0</v>
      </c>
      <c r="AR158" s="6" t="s">
        <v>97</v>
      </c>
      <c r="AT158" s="6" t="s">
        <v>79</v>
      </c>
      <c r="AU158" s="6" t="s">
        <v>48</v>
      </c>
      <c r="AY158" s="6" t="s">
        <v>78</v>
      </c>
      <c r="BE158" s="108">
        <f t="shared" si="14"/>
        <v>0</v>
      </c>
      <c r="BF158" s="108">
        <f t="shared" si="15"/>
        <v>0</v>
      </c>
      <c r="BG158" s="108">
        <f t="shared" si="16"/>
        <v>0</v>
      </c>
      <c r="BH158" s="108">
        <f t="shared" si="17"/>
        <v>0</v>
      </c>
      <c r="BI158" s="108">
        <f t="shared" si="18"/>
        <v>0</v>
      </c>
      <c r="BJ158" s="6" t="s">
        <v>47</v>
      </c>
      <c r="BK158" s="108">
        <f t="shared" si="19"/>
        <v>0</v>
      </c>
      <c r="BL158" s="6" t="s">
        <v>97</v>
      </c>
      <c r="BM158" s="6" t="s">
        <v>339</v>
      </c>
    </row>
    <row r="159" spans="2:65" s="20" customFormat="1" ht="16.5" customHeight="1" x14ac:dyDescent="0.3">
      <c r="B159" s="17"/>
      <c r="C159" s="131" t="s">
        <v>130</v>
      </c>
      <c r="D159" s="131" t="s">
        <v>112</v>
      </c>
      <c r="E159" s="132" t="s">
        <v>340</v>
      </c>
      <c r="F159" s="133" t="s">
        <v>341</v>
      </c>
      <c r="G159" s="134" t="s">
        <v>99</v>
      </c>
      <c r="H159" s="135">
        <v>19</v>
      </c>
      <c r="I159" s="128"/>
      <c r="J159" s="136">
        <f t="shared" si="10"/>
        <v>0</v>
      </c>
      <c r="K159" s="133" t="s">
        <v>1</v>
      </c>
      <c r="L159" s="129"/>
      <c r="M159" s="137" t="s">
        <v>1</v>
      </c>
      <c r="N159" s="130" t="s">
        <v>34</v>
      </c>
      <c r="O159" s="18"/>
      <c r="P159" s="106">
        <f t="shared" si="11"/>
        <v>0</v>
      </c>
      <c r="Q159" s="106">
        <v>2.5000000000000001E-4</v>
      </c>
      <c r="R159" s="106">
        <f t="shared" si="12"/>
        <v>4.7499999999999999E-3</v>
      </c>
      <c r="S159" s="106">
        <v>0</v>
      </c>
      <c r="T159" s="107">
        <f t="shared" si="13"/>
        <v>0</v>
      </c>
      <c r="AR159" s="6" t="s">
        <v>115</v>
      </c>
      <c r="AT159" s="6" t="s">
        <v>112</v>
      </c>
      <c r="AU159" s="6" t="s">
        <v>48</v>
      </c>
      <c r="AY159" s="6" t="s">
        <v>78</v>
      </c>
      <c r="BE159" s="108">
        <f t="shared" si="14"/>
        <v>0</v>
      </c>
      <c r="BF159" s="108">
        <f t="shared" si="15"/>
        <v>0</v>
      </c>
      <c r="BG159" s="108">
        <f t="shared" si="16"/>
        <v>0</v>
      </c>
      <c r="BH159" s="108">
        <f t="shared" si="17"/>
        <v>0</v>
      </c>
      <c r="BI159" s="108">
        <f t="shared" si="18"/>
        <v>0</v>
      </c>
      <c r="BJ159" s="6" t="s">
        <v>47</v>
      </c>
      <c r="BK159" s="108">
        <f t="shared" si="19"/>
        <v>0</v>
      </c>
      <c r="BL159" s="6" t="s">
        <v>97</v>
      </c>
      <c r="BM159" s="6" t="s">
        <v>342</v>
      </c>
    </row>
    <row r="160" spans="2:65" s="20" customFormat="1" ht="16.5" customHeight="1" x14ac:dyDescent="0.3">
      <c r="B160" s="17"/>
      <c r="C160" s="131" t="s">
        <v>131</v>
      </c>
      <c r="D160" s="131" t="s">
        <v>112</v>
      </c>
      <c r="E160" s="132" t="s">
        <v>343</v>
      </c>
      <c r="F160" s="133" t="s">
        <v>344</v>
      </c>
      <c r="G160" s="134" t="s">
        <v>99</v>
      </c>
      <c r="H160" s="135">
        <v>9</v>
      </c>
      <c r="I160" s="128"/>
      <c r="J160" s="136">
        <f t="shared" si="10"/>
        <v>0</v>
      </c>
      <c r="K160" s="133" t="s">
        <v>1</v>
      </c>
      <c r="L160" s="129"/>
      <c r="M160" s="137" t="s">
        <v>1</v>
      </c>
      <c r="N160" s="130" t="s">
        <v>34</v>
      </c>
      <c r="O160" s="18"/>
      <c r="P160" s="106">
        <f t="shared" si="11"/>
        <v>0</v>
      </c>
      <c r="Q160" s="106">
        <v>2.5000000000000001E-4</v>
      </c>
      <c r="R160" s="106">
        <f t="shared" si="12"/>
        <v>2.2500000000000003E-3</v>
      </c>
      <c r="S160" s="106">
        <v>0</v>
      </c>
      <c r="T160" s="107">
        <f t="shared" si="13"/>
        <v>0</v>
      </c>
      <c r="AR160" s="6" t="s">
        <v>115</v>
      </c>
      <c r="AT160" s="6" t="s">
        <v>112</v>
      </c>
      <c r="AU160" s="6" t="s">
        <v>48</v>
      </c>
      <c r="AY160" s="6" t="s">
        <v>78</v>
      </c>
      <c r="BE160" s="108">
        <f t="shared" si="14"/>
        <v>0</v>
      </c>
      <c r="BF160" s="108">
        <f t="shared" si="15"/>
        <v>0</v>
      </c>
      <c r="BG160" s="108">
        <f t="shared" si="16"/>
        <v>0</v>
      </c>
      <c r="BH160" s="108">
        <f t="shared" si="17"/>
        <v>0</v>
      </c>
      <c r="BI160" s="108">
        <f t="shared" si="18"/>
        <v>0</v>
      </c>
      <c r="BJ160" s="6" t="s">
        <v>47</v>
      </c>
      <c r="BK160" s="108">
        <f t="shared" si="19"/>
        <v>0</v>
      </c>
      <c r="BL160" s="6" t="s">
        <v>97</v>
      </c>
      <c r="BM160" s="6" t="s">
        <v>345</v>
      </c>
    </row>
    <row r="161" spans="2:65" s="20" customFormat="1" ht="16.5" customHeight="1" x14ac:dyDescent="0.3">
      <c r="B161" s="17"/>
      <c r="C161" s="98" t="s">
        <v>132</v>
      </c>
      <c r="D161" s="98" t="s">
        <v>79</v>
      </c>
      <c r="E161" s="99" t="s">
        <v>346</v>
      </c>
      <c r="F161" s="100" t="s">
        <v>347</v>
      </c>
      <c r="G161" s="101" t="s">
        <v>99</v>
      </c>
      <c r="H161" s="102">
        <v>1</v>
      </c>
      <c r="I161" s="111"/>
      <c r="J161" s="103">
        <f t="shared" si="10"/>
        <v>0</v>
      </c>
      <c r="K161" s="100" t="s">
        <v>81</v>
      </c>
      <c r="L161" s="17"/>
      <c r="M161" s="104" t="s">
        <v>1</v>
      </c>
      <c r="N161" s="105" t="s">
        <v>34</v>
      </c>
      <c r="O161" s="18"/>
      <c r="P161" s="106">
        <f t="shared" si="11"/>
        <v>0</v>
      </c>
      <c r="Q161" s="106">
        <v>0</v>
      </c>
      <c r="R161" s="106">
        <f t="shared" si="12"/>
        <v>0</v>
      </c>
      <c r="S161" s="106">
        <v>0</v>
      </c>
      <c r="T161" s="107">
        <f t="shared" si="13"/>
        <v>0</v>
      </c>
      <c r="AR161" s="6" t="s">
        <v>97</v>
      </c>
      <c r="AT161" s="6" t="s">
        <v>79</v>
      </c>
      <c r="AU161" s="6" t="s">
        <v>48</v>
      </c>
      <c r="AY161" s="6" t="s">
        <v>78</v>
      </c>
      <c r="BE161" s="108">
        <f t="shared" si="14"/>
        <v>0</v>
      </c>
      <c r="BF161" s="108">
        <f t="shared" si="15"/>
        <v>0</v>
      </c>
      <c r="BG161" s="108">
        <f t="shared" si="16"/>
        <v>0</v>
      </c>
      <c r="BH161" s="108">
        <f t="shared" si="17"/>
        <v>0</v>
      </c>
      <c r="BI161" s="108">
        <f t="shared" si="18"/>
        <v>0</v>
      </c>
      <c r="BJ161" s="6" t="s">
        <v>47</v>
      </c>
      <c r="BK161" s="108">
        <f t="shared" si="19"/>
        <v>0</v>
      </c>
      <c r="BL161" s="6" t="s">
        <v>97</v>
      </c>
      <c r="BM161" s="6" t="s">
        <v>348</v>
      </c>
    </row>
    <row r="162" spans="2:65" s="20" customFormat="1" ht="16.5" customHeight="1" x14ac:dyDescent="0.3">
      <c r="B162" s="17"/>
      <c r="C162" s="131" t="s">
        <v>133</v>
      </c>
      <c r="D162" s="131" t="s">
        <v>112</v>
      </c>
      <c r="E162" s="132" t="s">
        <v>349</v>
      </c>
      <c r="F162" s="133" t="s">
        <v>350</v>
      </c>
      <c r="G162" s="134" t="s">
        <v>99</v>
      </c>
      <c r="H162" s="135">
        <v>1</v>
      </c>
      <c r="I162" s="128"/>
      <c r="J162" s="136">
        <f t="shared" si="10"/>
        <v>0</v>
      </c>
      <c r="K162" s="133" t="s">
        <v>81</v>
      </c>
      <c r="L162" s="129"/>
      <c r="M162" s="137" t="s">
        <v>1</v>
      </c>
      <c r="N162" s="130" t="s">
        <v>34</v>
      </c>
      <c r="O162" s="18"/>
      <c r="P162" s="106">
        <f t="shared" si="11"/>
        <v>0</v>
      </c>
      <c r="Q162" s="106">
        <v>1.0499999999999999E-3</v>
      </c>
      <c r="R162" s="106">
        <f t="shared" si="12"/>
        <v>1.0499999999999999E-3</v>
      </c>
      <c r="S162" s="106">
        <v>0</v>
      </c>
      <c r="T162" s="107">
        <f t="shared" si="13"/>
        <v>0</v>
      </c>
      <c r="AR162" s="6" t="s">
        <v>115</v>
      </c>
      <c r="AT162" s="6" t="s">
        <v>112</v>
      </c>
      <c r="AU162" s="6" t="s">
        <v>48</v>
      </c>
      <c r="AY162" s="6" t="s">
        <v>78</v>
      </c>
      <c r="BE162" s="108">
        <f t="shared" si="14"/>
        <v>0</v>
      </c>
      <c r="BF162" s="108">
        <f t="shared" si="15"/>
        <v>0</v>
      </c>
      <c r="BG162" s="108">
        <f t="shared" si="16"/>
        <v>0</v>
      </c>
      <c r="BH162" s="108">
        <f t="shared" si="17"/>
        <v>0</v>
      </c>
      <c r="BI162" s="108">
        <f t="shared" si="18"/>
        <v>0</v>
      </c>
      <c r="BJ162" s="6" t="s">
        <v>47</v>
      </c>
      <c r="BK162" s="108">
        <f t="shared" si="19"/>
        <v>0</v>
      </c>
      <c r="BL162" s="6" t="s">
        <v>97</v>
      </c>
      <c r="BM162" s="6" t="s">
        <v>351</v>
      </c>
    </row>
    <row r="163" spans="2:65" s="20" customFormat="1" ht="16.5" customHeight="1" x14ac:dyDescent="0.3">
      <c r="B163" s="17"/>
      <c r="C163" s="98" t="s">
        <v>134</v>
      </c>
      <c r="D163" s="98" t="s">
        <v>79</v>
      </c>
      <c r="E163" s="99" t="s">
        <v>352</v>
      </c>
      <c r="F163" s="100" t="s">
        <v>353</v>
      </c>
      <c r="G163" s="101" t="s">
        <v>99</v>
      </c>
      <c r="H163" s="102">
        <v>1</v>
      </c>
      <c r="I163" s="111"/>
      <c r="J163" s="103">
        <f t="shared" si="10"/>
        <v>0</v>
      </c>
      <c r="K163" s="100" t="s">
        <v>1</v>
      </c>
      <c r="L163" s="17"/>
      <c r="M163" s="104" t="s">
        <v>1</v>
      </c>
      <c r="N163" s="105" t="s">
        <v>34</v>
      </c>
      <c r="O163" s="18"/>
      <c r="P163" s="106">
        <f t="shared" si="11"/>
        <v>0</v>
      </c>
      <c r="Q163" s="106">
        <v>0</v>
      </c>
      <c r="R163" s="106">
        <f t="shared" si="12"/>
        <v>0</v>
      </c>
      <c r="S163" s="106">
        <v>0</v>
      </c>
      <c r="T163" s="107">
        <f t="shared" si="13"/>
        <v>0</v>
      </c>
      <c r="AR163" s="6" t="s">
        <v>97</v>
      </c>
      <c r="AT163" s="6" t="s">
        <v>79</v>
      </c>
      <c r="AU163" s="6" t="s">
        <v>48</v>
      </c>
      <c r="AY163" s="6" t="s">
        <v>78</v>
      </c>
      <c r="BE163" s="108">
        <f t="shared" si="14"/>
        <v>0</v>
      </c>
      <c r="BF163" s="108">
        <f t="shared" si="15"/>
        <v>0</v>
      </c>
      <c r="BG163" s="108">
        <f t="shared" si="16"/>
        <v>0</v>
      </c>
      <c r="BH163" s="108">
        <f t="shared" si="17"/>
        <v>0</v>
      </c>
      <c r="BI163" s="108">
        <f t="shared" si="18"/>
        <v>0</v>
      </c>
      <c r="BJ163" s="6" t="s">
        <v>47</v>
      </c>
      <c r="BK163" s="108">
        <f t="shared" si="19"/>
        <v>0</v>
      </c>
      <c r="BL163" s="6" t="s">
        <v>97</v>
      </c>
      <c r="BM163" s="6" t="s">
        <v>354</v>
      </c>
    </row>
    <row r="164" spans="2:65" s="20" customFormat="1" ht="16.5" customHeight="1" x14ac:dyDescent="0.3">
      <c r="B164" s="17"/>
      <c r="C164" s="131" t="s">
        <v>135</v>
      </c>
      <c r="D164" s="131" t="s">
        <v>112</v>
      </c>
      <c r="E164" s="132" t="s">
        <v>355</v>
      </c>
      <c r="F164" s="133" t="s">
        <v>356</v>
      </c>
      <c r="G164" s="134" t="s">
        <v>99</v>
      </c>
      <c r="H164" s="135">
        <v>1</v>
      </c>
      <c r="I164" s="128"/>
      <c r="J164" s="136">
        <f t="shared" si="10"/>
        <v>0</v>
      </c>
      <c r="K164" s="133" t="s">
        <v>1</v>
      </c>
      <c r="L164" s="129"/>
      <c r="M164" s="137" t="s">
        <v>1</v>
      </c>
      <c r="N164" s="130" t="s">
        <v>34</v>
      </c>
      <c r="O164" s="18"/>
      <c r="P164" s="106">
        <f t="shared" si="11"/>
        <v>0</v>
      </c>
      <c r="Q164" s="106">
        <v>4.0000000000000002E-4</v>
      </c>
      <c r="R164" s="106">
        <f t="shared" si="12"/>
        <v>4.0000000000000002E-4</v>
      </c>
      <c r="S164" s="106">
        <v>0</v>
      </c>
      <c r="T164" s="107">
        <f t="shared" si="13"/>
        <v>0</v>
      </c>
      <c r="AR164" s="6" t="s">
        <v>115</v>
      </c>
      <c r="AT164" s="6" t="s">
        <v>112</v>
      </c>
      <c r="AU164" s="6" t="s">
        <v>48</v>
      </c>
      <c r="AY164" s="6" t="s">
        <v>78</v>
      </c>
      <c r="BE164" s="108">
        <f t="shared" si="14"/>
        <v>0</v>
      </c>
      <c r="BF164" s="108">
        <f t="shared" si="15"/>
        <v>0</v>
      </c>
      <c r="BG164" s="108">
        <f t="shared" si="16"/>
        <v>0</v>
      </c>
      <c r="BH164" s="108">
        <f t="shared" si="17"/>
        <v>0</v>
      </c>
      <c r="BI164" s="108">
        <f t="shared" si="18"/>
        <v>0</v>
      </c>
      <c r="BJ164" s="6" t="s">
        <v>47</v>
      </c>
      <c r="BK164" s="108">
        <f t="shared" si="19"/>
        <v>0</v>
      </c>
      <c r="BL164" s="6" t="s">
        <v>97</v>
      </c>
      <c r="BM164" s="6" t="s">
        <v>357</v>
      </c>
    </row>
    <row r="165" spans="2:65" s="20" customFormat="1" ht="16.5" customHeight="1" x14ac:dyDescent="0.3">
      <c r="B165" s="17"/>
      <c r="C165" s="98" t="s">
        <v>138</v>
      </c>
      <c r="D165" s="98" t="s">
        <v>79</v>
      </c>
      <c r="E165" s="99" t="s">
        <v>358</v>
      </c>
      <c r="F165" s="100" t="s">
        <v>359</v>
      </c>
      <c r="G165" s="101" t="s">
        <v>99</v>
      </c>
      <c r="H165" s="102">
        <v>7</v>
      </c>
      <c r="I165" s="111"/>
      <c r="J165" s="103">
        <f t="shared" si="10"/>
        <v>0</v>
      </c>
      <c r="K165" s="100" t="s">
        <v>81</v>
      </c>
      <c r="L165" s="17"/>
      <c r="M165" s="104" t="s">
        <v>1</v>
      </c>
      <c r="N165" s="105" t="s">
        <v>34</v>
      </c>
      <c r="O165" s="18"/>
      <c r="P165" s="106">
        <f t="shared" si="11"/>
        <v>0</v>
      </c>
      <c r="Q165" s="106">
        <v>0</v>
      </c>
      <c r="R165" s="106">
        <f t="shared" si="12"/>
        <v>0</v>
      </c>
      <c r="S165" s="106">
        <v>0</v>
      </c>
      <c r="T165" s="107">
        <f t="shared" si="13"/>
        <v>0</v>
      </c>
      <c r="AR165" s="6" t="s">
        <v>97</v>
      </c>
      <c r="AT165" s="6" t="s">
        <v>79</v>
      </c>
      <c r="AU165" s="6" t="s">
        <v>48</v>
      </c>
      <c r="AY165" s="6" t="s">
        <v>78</v>
      </c>
      <c r="BE165" s="108">
        <f t="shared" si="14"/>
        <v>0</v>
      </c>
      <c r="BF165" s="108">
        <f t="shared" si="15"/>
        <v>0</v>
      </c>
      <c r="BG165" s="108">
        <f t="shared" si="16"/>
        <v>0</v>
      </c>
      <c r="BH165" s="108">
        <f t="shared" si="17"/>
        <v>0</v>
      </c>
      <c r="BI165" s="108">
        <f t="shared" si="18"/>
        <v>0</v>
      </c>
      <c r="BJ165" s="6" t="s">
        <v>47</v>
      </c>
      <c r="BK165" s="108">
        <f t="shared" si="19"/>
        <v>0</v>
      </c>
      <c r="BL165" s="6" t="s">
        <v>97</v>
      </c>
      <c r="BM165" s="6" t="s">
        <v>360</v>
      </c>
    </row>
    <row r="166" spans="2:65" s="20" customFormat="1" ht="16.5" customHeight="1" x14ac:dyDescent="0.3">
      <c r="B166" s="17"/>
      <c r="C166" s="131" t="s">
        <v>139</v>
      </c>
      <c r="D166" s="131" t="s">
        <v>112</v>
      </c>
      <c r="E166" s="132" t="s">
        <v>361</v>
      </c>
      <c r="F166" s="133" t="s">
        <v>362</v>
      </c>
      <c r="G166" s="134" t="s">
        <v>99</v>
      </c>
      <c r="H166" s="135">
        <v>5</v>
      </c>
      <c r="I166" s="128"/>
      <c r="J166" s="136">
        <f t="shared" si="10"/>
        <v>0</v>
      </c>
      <c r="K166" s="133" t="s">
        <v>1</v>
      </c>
      <c r="L166" s="129"/>
      <c r="M166" s="137" t="s">
        <v>1</v>
      </c>
      <c r="N166" s="130" t="s">
        <v>34</v>
      </c>
      <c r="O166" s="18"/>
      <c r="P166" s="106">
        <f t="shared" si="11"/>
        <v>0</v>
      </c>
      <c r="Q166" s="106">
        <v>1E-3</v>
      </c>
      <c r="R166" s="106">
        <f t="shared" si="12"/>
        <v>5.0000000000000001E-3</v>
      </c>
      <c r="S166" s="106">
        <v>0</v>
      </c>
      <c r="T166" s="107">
        <f t="shared" si="13"/>
        <v>0</v>
      </c>
      <c r="AR166" s="6" t="s">
        <v>115</v>
      </c>
      <c r="AT166" s="6" t="s">
        <v>112</v>
      </c>
      <c r="AU166" s="6" t="s">
        <v>48</v>
      </c>
      <c r="AY166" s="6" t="s">
        <v>78</v>
      </c>
      <c r="BE166" s="108">
        <f t="shared" si="14"/>
        <v>0</v>
      </c>
      <c r="BF166" s="108">
        <f t="shared" si="15"/>
        <v>0</v>
      </c>
      <c r="BG166" s="108">
        <f t="shared" si="16"/>
        <v>0</v>
      </c>
      <c r="BH166" s="108">
        <f t="shared" si="17"/>
        <v>0</v>
      </c>
      <c r="BI166" s="108">
        <f t="shared" si="18"/>
        <v>0</v>
      </c>
      <c r="BJ166" s="6" t="s">
        <v>47</v>
      </c>
      <c r="BK166" s="108">
        <f t="shared" si="19"/>
        <v>0</v>
      </c>
      <c r="BL166" s="6" t="s">
        <v>97</v>
      </c>
      <c r="BM166" s="6" t="s">
        <v>363</v>
      </c>
    </row>
    <row r="167" spans="2:65" s="20" customFormat="1" ht="16.5" customHeight="1" x14ac:dyDescent="0.3">
      <c r="B167" s="17"/>
      <c r="C167" s="131" t="s">
        <v>140</v>
      </c>
      <c r="D167" s="131" t="s">
        <v>112</v>
      </c>
      <c r="E167" s="132" t="s">
        <v>364</v>
      </c>
      <c r="F167" s="133" t="s">
        <v>365</v>
      </c>
      <c r="G167" s="134" t="s">
        <v>99</v>
      </c>
      <c r="H167" s="135">
        <v>2</v>
      </c>
      <c r="I167" s="128"/>
      <c r="J167" s="136">
        <f t="shared" si="10"/>
        <v>0</v>
      </c>
      <c r="K167" s="133" t="s">
        <v>1</v>
      </c>
      <c r="L167" s="129"/>
      <c r="M167" s="137" t="s">
        <v>1</v>
      </c>
      <c r="N167" s="130" t="s">
        <v>34</v>
      </c>
      <c r="O167" s="18"/>
      <c r="P167" s="106">
        <f t="shared" si="11"/>
        <v>0</v>
      </c>
      <c r="Q167" s="106">
        <v>1E-3</v>
      </c>
      <c r="R167" s="106">
        <f t="shared" si="12"/>
        <v>2E-3</v>
      </c>
      <c r="S167" s="106">
        <v>0</v>
      </c>
      <c r="T167" s="107">
        <f t="shared" si="13"/>
        <v>0</v>
      </c>
      <c r="AR167" s="6" t="s">
        <v>115</v>
      </c>
      <c r="AT167" s="6" t="s">
        <v>112</v>
      </c>
      <c r="AU167" s="6" t="s">
        <v>48</v>
      </c>
      <c r="AY167" s="6" t="s">
        <v>78</v>
      </c>
      <c r="BE167" s="108">
        <f t="shared" si="14"/>
        <v>0</v>
      </c>
      <c r="BF167" s="108">
        <f t="shared" si="15"/>
        <v>0</v>
      </c>
      <c r="BG167" s="108">
        <f t="shared" si="16"/>
        <v>0</v>
      </c>
      <c r="BH167" s="108">
        <f t="shared" si="17"/>
        <v>0</v>
      </c>
      <c r="BI167" s="108">
        <f t="shared" si="18"/>
        <v>0</v>
      </c>
      <c r="BJ167" s="6" t="s">
        <v>47</v>
      </c>
      <c r="BK167" s="108">
        <f t="shared" si="19"/>
        <v>0</v>
      </c>
      <c r="BL167" s="6" t="s">
        <v>97</v>
      </c>
      <c r="BM167" s="6" t="s">
        <v>366</v>
      </c>
    </row>
    <row r="168" spans="2:65" s="20" customFormat="1" ht="16.5" customHeight="1" x14ac:dyDescent="0.3">
      <c r="B168" s="17"/>
      <c r="C168" s="98" t="s">
        <v>141</v>
      </c>
      <c r="D168" s="98" t="s">
        <v>79</v>
      </c>
      <c r="E168" s="99" t="s">
        <v>367</v>
      </c>
      <c r="F168" s="100" t="s">
        <v>368</v>
      </c>
      <c r="G168" s="101" t="s">
        <v>99</v>
      </c>
      <c r="H168" s="102">
        <v>22</v>
      </c>
      <c r="I168" s="111"/>
      <c r="J168" s="103">
        <f t="shared" si="10"/>
        <v>0</v>
      </c>
      <c r="K168" s="100" t="s">
        <v>81</v>
      </c>
      <c r="L168" s="17"/>
      <c r="M168" s="104" t="s">
        <v>1</v>
      </c>
      <c r="N168" s="105" t="s">
        <v>34</v>
      </c>
      <c r="O168" s="18"/>
      <c r="P168" s="106">
        <f t="shared" si="11"/>
        <v>0</v>
      </c>
      <c r="Q168" s="106">
        <v>0</v>
      </c>
      <c r="R168" s="106">
        <f t="shared" si="12"/>
        <v>0</v>
      </c>
      <c r="S168" s="106">
        <v>0</v>
      </c>
      <c r="T168" s="107">
        <f t="shared" si="13"/>
        <v>0</v>
      </c>
      <c r="AR168" s="6" t="s">
        <v>97</v>
      </c>
      <c r="AT168" s="6" t="s">
        <v>79</v>
      </c>
      <c r="AU168" s="6" t="s">
        <v>48</v>
      </c>
      <c r="AY168" s="6" t="s">
        <v>78</v>
      </c>
      <c r="BE168" s="108">
        <f t="shared" si="14"/>
        <v>0</v>
      </c>
      <c r="BF168" s="108">
        <f t="shared" si="15"/>
        <v>0</v>
      </c>
      <c r="BG168" s="108">
        <f t="shared" si="16"/>
        <v>0</v>
      </c>
      <c r="BH168" s="108">
        <f t="shared" si="17"/>
        <v>0</v>
      </c>
      <c r="BI168" s="108">
        <f t="shared" si="18"/>
        <v>0</v>
      </c>
      <c r="BJ168" s="6" t="s">
        <v>47</v>
      </c>
      <c r="BK168" s="108">
        <f t="shared" si="19"/>
        <v>0</v>
      </c>
      <c r="BL168" s="6" t="s">
        <v>97</v>
      </c>
      <c r="BM168" s="6" t="s">
        <v>369</v>
      </c>
    </row>
    <row r="169" spans="2:65" s="20" customFormat="1" ht="16.5" customHeight="1" x14ac:dyDescent="0.3">
      <c r="B169" s="17"/>
      <c r="C169" s="131" t="s">
        <v>142</v>
      </c>
      <c r="D169" s="131" t="s">
        <v>112</v>
      </c>
      <c r="E169" s="132" t="s">
        <v>370</v>
      </c>
      <c r="F169" s="133" t="s">
        <v>371</v>
      </c>
      <c r="G169" s="134" t="s">
        <v>99</v>
      </c>
      <c r="H169" s="135">
        <v>15</v>
      </c>
      <c r="I169" s="128"/>
      <c r="J169" s="136">
        <f t="shared" si="10"/>
        <v>0</v>
      </c>
      <c r="K169" s="133" t="s">
        <v>1</v>
      </c>
      <c r="L169" s="129"/>
      <c r="M169" s="137" t="s">
        <v>1</v>
      </c>
      <c r="N169" s="130" t="s">
        <v>34</v>
      </c>
      <c r="O169" s="18"/>
      <c r="P169" s="106">
        <f t="shared" si="11"/>
        <v>0</v>
      </c>
      <c r="Q169" s="106">
        <v>1.11E-2</v>
      </c>
      <c r="R169" s="106">
        <f t="shared" si="12"/>
        <v>0.16650000000000001</v>
      </c>
      <c r="S169" s="106">
        <v>0</v>
      </c>
      <c r="T169" s="107">
        <f t="shared" si="13"/>
        <v>0</v>
      </c>
      <c r="AR169" s="6" t="s">
        <v>115</v>
      </c>
      <c r="AT169" s="6" t="s">
        <v>112</v>
      </c>
      <c r="AU169" s="6" t="s">
        <v>48</v>
      </c>
      <c r="AY169" s="6" t="s">
        <v>78</v>
      </c>
      <c r="BE169" s="108">
        <f t="shared" si="14"/>
        <v>0</v>
      </c>
      <c r="BF169" s="108">
        <f t="shared" si="15"/>
        <v>0</v>
      </c>
      <c r="BG169" s="108">
        <f t="shared" si="16"/>
        <v>0</v>
      </c>
      <c r="BH169" s="108">
        <f t="shared" si="17"/>
        <v>0</v>
      </c>
      <c r="BI169" s="108">
        <f t="shared" si="18"/>
        <v>0</v>
      </c>
      <c r="BJ169" s="6" t="s">
        <v>47</v>
      </c>
      <c r="BK169" s="108">
        <f t="shared" si="19"/>
        <v>0</v>
      </c>
      <c r="BL169" s="6" t="s">
        <v>97</v>
      </c>
      <c r="BM169" s="6" t="s">
        <v>372</v>
      </c>
    </row>
    <row r="170" spans="2:65" s="20" customFormat="1" ht="16.5" customHeight="1" x14ac:dyDescent="0.3">
      <c r="B170" s="17"/>
      <c r="C170" s="131" t="s">
        <v>143</v>
      </c>
      <c r="D170" s="131" t="s">
        <v>112</v>
      </c>
      <c r="E170" s="132" t="s">
        <v>373</v>
      </c>
      <c r="F170" s="133" t="s">
        <v>374</v>
      </c>
      <c r="G170" s="134" t="s">
        <v>99</v>
      </c>
      <c r="H170" s="135">
        <v>5</v>
      </c>
      <c r="I170" s="128"/>
      <c r="J170" s="136">
        <f t="shared" si="10"/>
        <v>0</v>
      </c>
      <c r="K170" s="133" t="s">
        <v>1</v>
      </c>
      <c r="L170" s="129"/>
      <c r="M170" s="137" t="s">
        <v>1</v>
      </c>
      <c r="N170" s="130" t="s">
        <v>34</v>
      </c>
      <c r="O170" s="18"/>
      <c r="P170" s="106">
        <f t="shared" si="11"/>
        <v>0</v>
      </c>
      <c r="Q170" s="106">
        <v>1.11E-2</v>
      </c>
      <c r="R170" s="106">
        <f t="shared" si="12"/>
        <v>5.5500000000000001E-2</v>
      </c>
      <c r="S170" s="106">
        <v>0</v>
      </c>
      <c r="T170" s="107">
        <f t="shared" si="13"/>
        <v>0</v>
      </c>
      <c r="AR170" s="6" t="s">
        <v>115</v>
      </c>
      <c r="AT170" s="6" t="s">
        <v>112</v>
      </c>
      <c r="AU170" s="6" t="s">
        <v>48</v>
      </c>
      <c r="AY170" s="6" t="s">
        <v>78</v>
      </c>
      <c r="BE170" s="108">
        <f t="shared" si="14"/>
        <v>0</v>
      </c>
      <c r="BF170" s="108">
        <f t="shared" si="15"/>
        <v>0</v>
      </c>
      <c r="BG170" s="108">
        <f t="shared" si="16"/>
        <v>0</v>
      </c>
      <c r="BH170" s="108">
        <f t="shared" si="17"/>
        <v>0</v>
      </c>
      <c r="BI170" s="108">
        <f t="shared" si="18"/>
        <v>0</v>
      </c>
      <c r="BJ170" s="6" t="s">
        <v>47</v>
      </c>
      <c r="BK170" s="108">
        <f t="shared" si="19"/>
        <v>0</v>
      </c>
      <c r="BL170" s="6" t="s">
        <v>97</v>
      </c>
      <c r="BM170" s="6" t="s">
        <v>375</v>
      </c>
    </row>
    <row r="171" spans="2:65" s="20" customFormat="1" ht="16.5" customHeight="1" x14ac:dyDescent="0.3">
      <c r="B171" s="17"/>
      <c r="C171" s="131" t="s">
        <v>144</v>
      </c>
      <c r="D171" s="131" t="s">
        <v>112</v>
      </c>
      <c r="E171" s="132" t="s">
        <v>376</v>
      </c>
      <c r="F171" s="133" t="s">
        <v>377</v>
      </c>
      <c r="G171" s="134" t="s">
        <v>99</v>
      </c>
      <c r="H171" s="135">
        <v>2</v>
      </c>
      <c r="I171" s="128"/>
      <c r="J171" s="136">
        <f t="shared" si="10"/>
        <v>0</v>
      </c>
      <c r="K171" s="133" t="s">
        <v>1</v>
      </c>
      <c r="L171" s="129"/>
      <c r="M171" s="137" t="s">
        <v>1</v>
      </c>
      <c r="N171" s="130" t="s">
        <v>34</v>
      </c>
      <c r="O171" s="18"/>
      <c r="P171" s="106">
        <f t="shared" si="11"/>
        <v>0</v>
      </c>
      <c r="Q171" s="106">
        <v>5.5999999999999999E-3</v>
      </c>
      <c r="R171" s="106">
        <f t="shared" si="12"/>
        <v>1.12E-2</v>
      </c>
      <c r="S171" s="106">
        <v>0</v>
      </c>
      <c r="T171" s="107">
        <f t="shared" si="13"/>
        <v>0</v>
      </c>
      <c r="AR171" s="6" t="s">
        <v>115</v>
      </c>
      <c r="AT171" s="6" t="s">
        <v>112</v>
      </c>
      <c r="AU171" s="6" t="s">
        <v>48</v>
      </c>
      <c r="AY171" s="6" t="s">
        <v>78</v>
      </c>
      <c r="BE171" s="108">
        <f t="shared" si="14"/>
        <v>0</v>
      </c>
      <c r="BF171" s="108">
        <f t="shared" si="15"/>
        <v>0</v>
      </c>
      <c r="BG171" s="108">
        <f t="shared" si="16"/>
        <v>0</v>
      </c>
      <c r="BH171" s="108">
        <f t="shared" si="17"/>
        <v>0</v>
      </c>
      <c r="BI171" s="108">
        <f t="shared" si="18"/>
        <v>0</v>
      </c>
      <c r="BJ171" s="6" t="s">
        <v>47</v>
      </c>
      <c r="BK171" s="108">
        <f t="shared" si="19"/>
        <v>0</v>
      </c>
      <c r="BL171" s="6" t="s">
        <v>97</v>
      </c>
      <c r="BM171" s="6" t="s">
        <v>378</v>
      </c>
    </row>
    <row r="172" spans="2:65" s="20" customFormat="1" ht="25.5" customHeight="1" x14ac:dyDescent="0.3">
      <c r="B172" s="17"/>
      <c r="C172" s="98" t="s">
        <v>145</v>
      </c>
      <c r="D172" s="98" t="s">
        <v>79</v>
      </c>
      <c r="E172" s="99" t="s">
        <v>379</v>
      </c>
      <c r="F172" s="100" t="s">
        <v>380</v>
      </c>
      <c r="G172" s="101" t="s">
        <v>109</v>
      </c>
      <c r="H172" s="102">
        <v>8</v>
      </c>
      <c r="I172" s="111"/>
      <c r="J172" s="103">
        <f t="shared" si="10"/>
        <v>0</v>
      </c>
      <c r="K172" s="100" t="s">
        <v>81</v>
      </c>
      <c r="L172" s="17"/>
      <c r="M172" s="104" t="s">
        <v>1</v>
      </c>
      <c r="N172" s="105" t="s">
        <v>34</v>
      </c>
      <c r="O172" s="18"/>
      <c r="P172" s="106">
        <f t="shared" si="11"/>
        <v>0</v>
      </c>
      <c r="Q172" s="106">
        <v>0</v>
      </c>
      <c r="R172" s="106">
        <f t="shared" si="12"/>
        <v>0</v>
      </c>
      <c r="S172" s="106">
        <v>0</v>
      </c>
      <c r="T172" s="107">
        <f t="shared" si="13"/>
        <v>0</v>
      </c>
      <c r="AR172" s="6" t="s">
        <v>97</v>
      </c>
      <c r="AT172" s="6" t="s">
        <v>79</v>
      </c>
      <c r="AU172" s="6" t="s">
        <v>48</v>
      </c>
      <c r="AY172" s="6" t="s">
        <v>78</v>
      </c>
      <c r="BE172" s="108">
        <f t="shared" si="14"/>
        <v>0</v>
      </c>
      <c r="BF172" s="108">
        <f t="shared" si="15"/>
        <v>0</v>
      </c>
      <c r="BG172" s="108">
        <f t="shared" si="16"/>
        <v>0</v>
      </c>
      <c r="BH172" s="108">
        <f t="shared" si="17"/>
        <v>0</v>
      </c>
      <c r="BI172" s="108">
        <f t="shared" si="18"/>
        <v>0</v>
      </c>
      <c r="BJ172" s="6" t="s">
        <v>47</v>
      </c>
      <c r="BK172" s="108">
        <f t="shared" si="19"/>
        <v>0</v>
      </c>
      <c r="BL172" s="6" t="s">
        <v>97</v>
      </c>
      <c r="BM172" s="6" t="s">
        <v>381</v>
      </c>
    </row>
    <row r="173" spans="2:65" s="20" customFormat="1" ht="16.5" customHeight="1" x14ac:dyDescent="0.3">
      <c r="B173" s="17"/>
      <c r="C173" s="131" t="s">
        <v>146</v>
      </c>
      <c r="D173" s="131" t="s">
        <v>112</v>
      </c>
      <c r="E173" s="132" t="s">
        <v>382</v>
      </c>
      <c r="F173" s="133" t="s">
        <v>383</v>
      </c>
      <c r="G173" s="134" t="s">
        <v>384</v>
      </c>
      <c r="H173" s="135">
        <v>3.2</v>
      </c>
      <c r="I173" s="128"/>
      <c r="J173" s="136">
        <f t="shared" si="10"/>
        <v>0</v>
      </c>
      <c r="K173" s="133" t="s">
        <v>81</v>
      </c>
      <c r="L173" s="129"/>
      <c r="M173" s="137" t="s">
        <v>1</v>
      </c>
      <c r="N173" s="130" t="s">
        <v>34</v>
      </c>
      <c r="O173" s="18"/>
      <c r="P173" s="106">
        <f t="shared" si="11"/>
        <v>0</v>
      </c>
      <c r="Q173" s="106">
        <v>1E-3</v>
      </c>
      <c r="R173" s="106">
        <f t="shared" si="12"/>
        <v>3.2000000000000002E-3</v>
      </c>
      <c r="S173" s="106">
        <v>0</v>
      </c>
      <c r="T173" s="107">
        <f t="shared" si="13"/>
        <v>0</v>
      </c>
      <c r="AR173" s="6" t="s">
        <v>115</v>
      </c>
      <c r="AT173" s="6" t="s">
        <v>112</v>
      </c>
      <c r="AU173" s="6" t="s">
        <v>48</v>
      </c>
      <c r="AY173" s="6" t="s">
        <v>78</v>
      </c>
      <c r="BE173" s="108">
        <f t="shared" si="14"/>
        <v>0</v>
      </c>
      <c r="BF173" s="108">
        <f t="shared" si="15"/>
        <v>0</v>
      </c>
      <c r="BG173" s="108">
        <f t="shared" si="16"/>
        <v>0</v>
      </c>
      <c r="BH173" s="108">
        <f t="shared" si="17"/>
        <v>0</v>
      </c>
      <c r="BI173" s="108">
        <f t="shared" si="18"/>
        <v>0</v>
      </c>
      <c r="BJ173" s="6" t="s">
        <v>47</v>
      </c>
      <c r="BK173" s="108">
        <f t="shared" si="19"/>
        <v>0</v>
      </c>
      <c r="BL173" s="6" t="s">
        <v>97</v>
      </c>
      <c r="BM173" s="6" t="s">
        <v>385</v>
      </c>
    </row>
    <row r="174" spans="2:65" s="113" customFormat="1" x14ac:dyDescent="0.3">
      <c r="B174" s="112"/>
      <c r="D174" s="109" t="s">
        <v>85</v>
      </c>
      <c r="F174" s="114" t="s">
        <v>386</v>
      </c>
      <c r="H174" s="115">
        <v>3.2</v>
      </c>
      <c r="L174" s="112"/>
      <c r="M174" s="116"/>
      <c r="N174" s="117"/>
      <c r="O174" s="117"/>
      <c r="P174" s="117"/>
      <c r="Q174" s="117"/>
      <c r="R174" s="117"/>
      <c r="S174" s="117"/>
      <c r="T174" s="118"/>
      <c r="AT174" s="119" t="s">
        <v>85</v>
      </c>
      <c r="AU174" s="119" t="s">
        <v>48</v>
      </c>
      <c r="AV174" s="113" t="s">
        <v>48</v>
      </c>
      <c r="AW174" s="113" t="s">
        <v>2</v>
      </c>
      <c r="AX174" s="113" t="s">
        <v>47</v>
      </c>
      <c r="AY174" s="119" t="s">
        <v>78</v>
      </c>
    </row>
    <row r="175" spans="2:65" s="20" customFormat="1" ht="38.25" customHeight="1" x14ac:dyDescent="0.3">
      <c r="B175" s="17"/>
      <c r="C175" s="98" t="s">
        <v>147</v>
      </c>
      <c r="D175" s="98" t="s">
        <v>79</v>
      </c>
      <c r="E175" s="99" t="s">
        <v>387</v>
      </c>
      <c r="F175" s="100" t="s">
        <v>388</v>
      </c>
      <c r="G175" s="101" t="s">
        <v>99</v>
      </c>
      <c r="H175" s="102">
        <v>1</v>
      </c>
      <c r="I175" s="111"/>
      <c r="J175" s="103">
        <f>ROUND(I175*H175,2)</f>
        <v>0</v>
      </c>
      <c r="K175" s="100" t="s">
        <v>81</v>
      </c>
      <c r="L175" s="17"/>
      <c r="M175" s="104" t="s">
        <v>1</v>
      </c>
      <c r="N175" s="105" t="s">
        <v>34</v>
      </c>
      <c r="O175" s="18"/>
      <c r="P175" s="106">
        <f>O175*H175</f>
        <v>0</v>
      </c>
      <c r="Q175" s="106">
        <v>0</v>
      </c>
      <c r="R175" s="106">
        <f>Q175*H175</f>
        <v>0</v>
      </c>
      <c r="S175" s="106">
        <v>0</v>
      </c>
      <c r="T175" s="107">
        <f>S175*H175</f>
        <v>0</v>
      </c>
      <c r="AR175" s="6" t="s">
        <v>97</v>
      </c>
      <c r="AT175" s="6" t="s">
        <v>79</v>
      </c>
      <c r="AU175" s="6" t="s">
        <v>48</v>
      </c>
      <c r="AY175" s="6" t="s">
        <v>78</v>
      </c>
      <c r="BE175" s="108">
        <f>IF(N175="základní",J175,0)</f>
        <v>0</v>
      </c>
      <c r="BF175" s="108">
        <f>IF(N175="snížená",J175,0)</f>
        <v>0</v>
      </c>
      <c r="BG175" s="108">
        <f>IF(N175="zákl. přenesená",J175,0)</f>
        <v>0</v>
      </c>
      <c r="BH175" s="108">
        <f>IF(N175="sníž. přenesená",J175,0)</f>
        <v>0</v>
      </c>
      <c r="BI175" s="108">
        <f>IF(N175="nulová",J175,0)</f>
        <v>0</v>
      </c>
      <c r="BJ175" s="6" t="s">
        <v>47</v>
      </c>
      <c r="BK175" s="108">
        <f>ROUND(I175*H175,2)</f>
        <v>0</v>
      </c>
      <c r="BL175" s="6" t="s">
        <v>97</v>
      </c>
      <c r="BM175" s="6" t="s">
        <v>389</v>
      </c>
    </row>
    <row r="176" spans="2:65" s="20" customFormat="1" ht="25.5" customHeight="1" x14ac:dyDescent="0.3">
      <c r="B176" s="17"/>
      <c r="C176" s="98" t="s">
        <v>148</v>
      </c>
      <c r="D176" s="98" t="s">
        <v>79</v>
      </c>
      <c r="E176" s="99" t="s">
        <v>390</v>
      </c>
      <c r="F176" s="100" t="s">
        <v>391</v>
      </c>
      <c r="G176" s="101" t="s">
        <v>91</v>
      </c>
      <c r="H176" s="102">
        <v>0.373</v>
      </c>
      <c r="I176" s="111"/>
      <c r="J176" s="103">
        <f>ROUND(I176*H176,2)</f>
        <v>0</v>
      </c>
      <c r="K176" s="100" t="s">
        <v>81</v>
      </c>
      <c r="L176" s="17"/>
      <c r="M176" s="104" t="s">
        <v>1</v>
      </c>
      <c r="N176" s="105" t="s">
        <v>34</v>
      </c>
      <c r="O176" s="18"/>
      <c r="P176" s="106">
        <f>O176*H176</f>
        <v>0</v>
      </c>
      <c r="Q176" s="106">
        <v>0</v>
      </c>
      <c r="R176" s="106">
        <f>Q176*H176</f>
        <v>0</v>
      </c>
      <c r="S176" s="106">
        <v>0</v>
      </c>
      <c r="T176" s="107">
        <f>S176*H176</f>
        <v>0</v>
      </c>
      <c r="AR176" s="6" t="s">
        <v>97</v>
      </c>
      <c r="AT176" s="6" t="s">
        <v>79</v>
      </c>
      <c r="AU176" s="6" t="s">
        <v>48</v>
      </c>
      <c r="AY176" s="6" t="s">
        <v>78</v>
      </c>
      <c r="BE176" s="108">
        <f>IF(N176="základní",J176,0)</f>
        <v>0</v>
      </c>
      <c r="BF176" s="108">
        <f>IF(N176="snížená",J176,0)</f>
        <v>0</v>
      </c>
      <c r="BG176" s="108">
        <f>IF(N176="zákl. přenesená",J176,0)</f>
        <v>0</v>
      </c>
      <c r="BH176" s="108">
        <f>IF(N176="sníž. přenesená",J176,0)</f>
        <v>0</v>
      </c>
      <c r="BI176" s="108">
        <f>IF(N176="nulová",J176,0)</f>
        <v>0</v>
      </c>
      <c r="BJ176" s="6" t="s">
        <v>47</v>
      </c>
      <c r="BK176" s="108">
        <f>ROUND(I176*H176,2)</f>
        <v>0</v>
      </c>
      <c r="BL176" s="6" t="s">
        <v>97</v>
      </c>
      <c r="BM176" s="6" t="s">
        <v>392</v>
      </c>
    </row>
    <row r="177" spans="2:65" s="86" customFormat="1" ht="29.85" customHeight="1" x14ac:dyDescent="0.35">
      <c r="B177" s="85"/>
      <c r="D177" s="87" t="s">
        <v>44</v>
      </c>
      <c r="E177" s="96" t="s">
        <v>393</v>
      </c>
      <c r="F177" s="96" t="s">
        <v>394</v>
      </c>
      <c r="J177" s="97">
        <f>BK177</f>
        <v>0</v>
      </c>
      <c r="L177" s="85"/>
      <c r="M177" s="90"/>
      <c r="N177" s="91"/>
      <c r="O177" s="91"/>
      <c r="P177" s="92">
        <f>SUM(P178:P182)</f>
        <v>0</v>
      </c>
      <c r="Q177" s="91"/>
      <c r="R177" s="92">
        <f>SUM(R178:R182)</f>
        <v>0</v>
      </c>
      <c r="S177" s="91"/>
      <c r="T177" s="93">
        <f>SUM(T178:T182)</f>
        <v>0</v>
      </c>
      <c r="AR177" s="87" t="s">
        <v>48</v>
      </c>
      <c r="AT177" s="94" t="s">
        <v>44</v>
      </c>
      <c r="AU177" s="94" t="s">
        <v>47</v>
      </c>
      <c r="AY177" s="87" t="s">
        <v>78</v>
      </c>
      <c r="BK177" s="95">
        <f>SUM(BK178:BK182)</f>
        <v>0</v>
      </c>
    </row>
    <row r="178" spans="2:65" s="20" customFormat="1" ht="16.5" customHeight="1" x14ac:dyDescent="0.3">
      <c r="B178" s="17"/>
      <c r="C178" s="98" t="s">
        <v>149</v>
      </c>
      <c r="D178" s="98" t="s">
        <v>79</v>
      </c>
      <c r="E178" s="99" t="s">
        <v>395</v>
      </c>
      <c r="F178" s="100" t="s">
        <v>396</v>
      </c>
      <c r="G178" s="101" t="s">
        <v>80</v>
      </c>
      <c r="H178" s="102">
        <v>1</v>
      </c>
      <c r="I178" s="111"/>
      <c r="J178" s="103">
        <f>ROUND(I178*H178,2)</f>
        <v>0</v>
      </c>
      <c r="K178" s="100" t="s">
        <v>1</v>
      </c>
      <c r="L178" s="17"/>
      <c r="M178" s="104" t="s">
        <v>1</v>
      </c>
      <c r="N178" s="105" t="s">
        <v>34</v>
      </c>
      <c r="O178" s="18"/>
      <c r="P178" s="106">
        <f>O178*H178</f>
        <v>0</v>
      </c>
      <c r="Q178" s="106">
        <v>0</v>
      </c>
      <c r="R178" s="106">
        <f>Q178*H178</f>
        <v>0</v>
      </c>
      <c r="S178" s="106">
        <v>0</v>
      </c>
      <c r="T178" s="107">
        <f>S178*H178</f>
        <v>0</v>
      </c>
      <c r="AR178" s="6" t="s">
        <v>97</v>
      </c>
      <c r="AT178" s="6" t="s">
        <v>79</v>
      </c>
      <c r="AU178" s="6" t="s">
        <v>48</v>
      </c>
      <c r="AY178" s="6" t="s">
        <v>78</v>
      </c>
      <c r="BE178" s="108">
        <f>IF(N178="základní",J178,0)</f>
        <v>0</v>
      </c>
      <c r="BF178" s="108">
        <f>IF(N178="snížená",J178,0)</f>
        <v>0</v>
      </c>
      <c r="BG178" s="108">
        <f>IF(N178="zákl. přenesená",J178,0)</f>
        <v>0</v>
      </c>
      <c r="BH178" s="108">
        <f>IF(N178="sníž. přenesená",J178,0)</f>
        <v>0</v>
      </c>
      <c r="BI178" s="108">
        <f>IF(N178="nulová",J178,0)</f>
        <v>0</v>
      </c>
      <c r="BJ178" s="6" t="s">
        <v>47</v>
      </c>
      <c r="BK178" s="108">
        <f>ROUND(I178*H178,2)</f>
        <v>0</v>
      </c>
      <c r="BL178" s="6" t="s">
        <v>97</v>
      </c>
      <c r="BM178" s="6" t="s">
        <v>397</v>
      </c>
    </row>
    <row r="179" spans="2:65" s="20" customFormat="1" ht="16.5" customHeight="1" x14ac:dyDescent="0.3">
      <c r="B179" s="17"/>
      <c r="C179" s="98" t="s">
        <v>150</v>
      </c>
      <c r="D179" s="98" t="s">
        <v>79</v>
      </c>
      <c r="E179" s="99" t="s">
        <v>398</v>
      </c>
      <c r="F179" s="100" t="s">
        <v>399</v>
      </c>
      <c r="G179" s="101" t="s">
        <v>99</v>
      </c>
      <c r="H179" s="102">
        <v>2</v>
      </c>
      <c r="I179" s="111"/>
      <c r="J179" s="103">
        <f>ROUND(I179*H179,2)</f>
        <v>0</v>
      </c>
      <c r="K179" s="100" t="s">
        <v>1</v>
      </c>
      <c r="L179" s="17"/>
      <c r="M179" s="104" t="s">
        <v>1</v>
      </c>
      <c r="N179" s="105" t="s">
        <v>34</v>
      </c>
      <c r="O179" s="18"/>
      <c r="P179" s="106">
        <f>O179*H179</f>
        <v>0</v>
      </c>
      <c r="Q179" s="106">
        <v>0</v>
      </c>
      <c r="R179" s="106">
        <f>Q179*H179</f>
        <v>0</v>
      </c>
      <c r="S179" s="106">
        <v>0</v>
      </c>
      <c r="T179" s="107">
        <f>S179*H179</f>
        <v>0</v>
      </c>
      <c r="AR179" s="6" t="s">
        <v>97</v>
      </c>
      <c r="AT179" s="6" t="s">
        <v>79</v>
      </c>
      <c r="AU179" s="6" t="s">
        <v>48</v>
      </c>
      <c r="AY179" s="6" t="s">
        <v>78</v>
      </c>
      <c r="BE179" s="108">
        <f>IF(N179="základní",J179,0)</f>
        <v>0</v>
      </c>
      <c r="BF179" s="108">
        <f>IF(N179="snížená",J179,0)</f>
        <v>0</v>
      </c>
      <c r="BG179" s="108">
        <f>IF(N179="zákl. přenesená",J179,0)</f>
        <v>0</v>
      </c>
      <c r="BH179" s="108">
        <f>IF(N179="sníž. přenesená",J179,0)</f>
        <v>0</v>
      </c>
      <c r="BI179" s="108">
        <f>IF(N179="nulová",J179,0)</f>
        <v>0</v>
      </c>
      <c r="BJ179" s="6" t="s">
        <v>47</v>
      </c>
      <c r="BK179" s="108">
        <f>ROUND(I179*H179,2)</f>
        <v>0</v>
      </c>
      <c r="BL179" s="6" t="s">
        <v>97</v>
      </c>
      <c r="BM179" s="6" t="s">
        <v>400</v>
      </c>
    </row>
    <row r="180" spans="2:65" s="20" customFormat="1" ht="16.5" customHeight="1" x14ac:dyDescent="0.3">
      <c r="B180" s="17"/>
      <c r="C180" s="98" t="s">
        <v>151</v>
      </c>
      <c r="D180" s="98" t="s">
        <v>79</v>
      </c>
      <c r="E180" s="99" t="s">
        <v>401</v>
      </c>
      <c r="F180" s="100" t="s">
        <v>402</v>
      </c>
      <c r="G180" s="101" t="s">
        <v>99</v>
      </c>
      <c r="H180" s="102">
        <v>2</v>
      </c>
      <c r="I180" s="111"/>
      <c r="J180" s="103">
        <f>ROUND(I180*H180,2)</f>
        <v>0</v>
      </c>
      <c r="K180" s="100" t="s">
        <v>1</v>
      </c>
      <c r="L180" s="17"/>
      <c r="M180" s="104" t="s">
        <v>1</v>
      </c>
      <c r="N180" s="105" t="s">
        <v>34</v>
      </c>
      <c r="O180" s="18"/>
      <c r="P180" s="106">
        <f>O180*H180</f>
        <v>0</v>
      </c>
      <c r="Q180" s="106">
        <v>0</v>
      </c>
      <c r="R180" s="106">
        <f>Q180*H180</f>
        <v>0</v>
      </c>
      <c r="S180" s="106">
        <v>0</v>
      </c>
      <c r="T180" s="107">
        <f>S180*H180</f>
        <v>0</v>
      </c>
      <c r="AR180" s="6" t="s">
        <v>97</v>
      </c>
      <c r="AT180" s="6" t="s">
        <v>79</v>
      </c>
      <c r="AU180" s="6" t="s">
        <v>48</v>
      </c>
      <c r="AY180" s="6" t="s">
        <v>78</v>
      </c>
      <c r="BE180" s="108">
        <f>IF(N180="základní",J180,0)</f>
        <v>0</v>
      </c>
      <c r="BF180" s="108">
        <f>IF(N180="snížená",J180,0)</f>
        <v>0</v>
      </c>
      <c r="BG180" s="108">
        <f>IF(N180="zákl. přenesená",J180,0)</f>
        <v>0</v>
      </c>
      <c r="BH180" s="108">
        <f>IF(N180="sníž. přenesená",J180,0)</f>
        <v>0</v>
      </c>
      <c r="BI180" s="108">
        <f>IF(N180="nulová",J180,0)</f>
        <v>0</v>
      </c>
      <c r="BJ180" s="6" t="s">
        <v>47</v>
      </c>
      <c r="BK180" s="108">
        <f>ROUND(I180*H180,2)</f>
        <v>0</v>
      </c>
      <c r="BL180" s="6" t="s">
        <v>97</v>
      </c>
      <c r="BM180" s="6" t="s">
        <v>403</v>
      </c>
    </row>
    <row r="181" spans="2:65" s="20" customFormat="1" ht="16.5" customHeight="1" x14ac:dyDescent="0.3">
      <c r="B181" s="17"/>
      <c r="C181" s="98" t="s">
        <v>152</v>
      </c>
      <c r="D181" s="98" t="s">
        <v>79</v>
      </c>
      <c r="E181" s="99" t="s">
        <v>404</v>
      </c>
      <c r="F181" s="100" t="s">
        <v>405</v>
      </c>
      <c r="G181" s="101" t="s">
        <v>99</v>
      </c>
      <c r="H181" s="102">
        <v>1</v>
      </c>
      <c r="I181" s="111"/>
      <c r="J181" s="103">
        <f>ROUND(I181*H181,2)</f>
        <v>0</v>
      </c>
      <c r="K181" s="100" t="s">
        <v>1</v>
      </c>
      <c r="L181" s="17"/>
      <c r="M181" s="104" t="s">
        <v>1</v>
      </c>
      <c r="N181" s="105" t="s">
        <v>34</v>
      </c>
      <c r="O181" s="18"/>
      <c r="P181" s="106">
        <f>O181*H181</f>
        <v>0</v>
      </c>
      <c r="Q181" s="106">
        <v>0</v>
      </c>
      <c r="R181" s="106">
        <f>Q181*H181</f>
        <v>0</v>
      </c>
      <c r="S181" s="106">
        <v>0</v>
      </c>
      <c r="T181" s="107">
        <f>S181*H181</f>
        <v>0</v>
      </c>
      <c r="AR181" s="6" t="s">
        <v>97</v>
      </c>
      <c r="AT181" s="6" t="s">
        <v>79</v>
      </c>
      <c r="AU181" s="6" t="s">
        <v>48</v>
      </c>
      <c r="AY181" s="6" t="s">
        <v>78</v>
      </c>
      <c r="BE181" s="108">
        <f>IF(N181="základní",J181,0)</f>
        <v>0</v>
      </c>
      <c r="BF181" s="108">
        <f>IF(N181="snížená",J181,0)</f>
        <v>0</v>
      </c>
      <c r="BG181" s="108">
        <f>IF(N181="zákl. přenesená",J181,0)</f>
        <v>0</v>
      </c>
      <c r="BH181" s="108">
        <f>IF(N181="sníž. přenesená",J181,0)</f>
        <v>0</v>
      </c>
      <c r="BI181" s="108">
        <f>IF(N181="nulová",J181,0)</f>
        <v>0</v>
      </c>
      <c r="BJ181" s="6" t="s">
        <v>47</v>
      </c>
      <c r="BK181" s="108">
        <f>ROUND(I181*H181,2)</f>
        <v>0</v>
      </c>
      <c r="BL181" s="6" t="s">
        <v>97</v>
      </c>
      <c r="BM181" s="6" t="s">
        <v>406</v>
      </c>
    </row>
    <row r="182" spans="2:65" s="20" customFormat="1" ht="16.5" customHeight="1" x14ac:dyDescent="0.3">
      <c r="B182" s="17"/>
      <c r="C182" s="98" t="s">
        <v>153</v>
      </c>
      <c r="D182" s="98" t="s">
        <v>79</v>
      </c>
      <c r="E182" s="99" t="s">
        <v>407</v>
      </c>
      <c r="F182" s="100" t="s">
        <v>408</v>
      </c>
      <c r="G182" s="101" t="s">
        <v>99</v>
      </c>
      <c r="H182" s="102">
        <v>1</v>
      </c>
      <c r="I182" s="111"/>
      <c r="J182" s="103">
        <f>ROUND(I182*H182,2)</f>
        <v>0</v>
      </c>
      <c r="K182" s="100" t="s">
        <v>1</v>
      </c>
      <c r="L182" s="17"/>
      <c r="M182" s="104" t="s">
        <v>1</v>
      </c>
      <c r="N182" s="105" t="s">
        <v>34</v>
      </c>
      <c r="O182" s="18"/>
      <c r="P182" s="106">
        <f>O182*H182</f>
        <v>0</v>
      </c>
      <c r="Q182" s="106">
        <v>0</v>
      </c>
      <c r="R182" s="106">
        <f>Q182*H182</f>
        <v>0</v>
      </c>
      <c r="S182" s="106">
        <v>0</v>
      </c>
      <c r="T182" s="107">
        <f>S182*H182</f>
        <v>0</v>
      </c>
      <c r="AR182" s="6" t="s">
        <v>97</v>
      </c>
      <c r="AT182" s="6" t="s">
        <v>79</v>
      </c>
      <c r="AU182" s="6" t="s">
        <v>48</v>
      </c>
      <c r="AY182" s="6" t="s">
        <v>78</v>
      </c>
      <c r="BE182" s="108">
        <f>IF(N182="základní",J182,0)</f>
        <v>0</v>
      </c>
      <c r="BF182" s="108">
        <f>IF(N182="snížená",J182,0)</f>
        <v>0</v>
      </c>
      <c r="BG182" s="108">
        <f>IF(N182="zákl. přenesená",J182,0)</f>
        <v>0</v>
      </c>
      <c r="BH182" s="108">
        <f>IF(N182="sníž. přenesená",J182,0)</f>
        <v>0</v>
      </c>
      <c r="BI182" s="108">
        <f>IF(N182="nulová",J182,0)</f>
        <v>0</v>
      </c>
      <c r="BJ182" s="6" t="s">
        <v>47</v>
      </c>
      <c r="BK182" s="108">
        <f>ROUND(I182*H182,2)</f>
        <v>0</v>
      </c>
      <c r="BL182" s="6" t="s">
        <v>97</v>
      </c>
      <c r="BM182" s="6" t="s">
        <v>409</v>
      </c>
    </row>
    <row r="183" spans="2:65" s="86" customFormat="1" ht="29.85" customHeight="1" x14ac:dyDescent="0.35">
      <c r="B183" s="85"/>
      <c r="D183" s="87" t="s">
        <v>44</v>
      </c>
      <c r="E183" s="96" t="s">
        <v>410</v>
      </c>
      <c r="F183" s="96" t="s">
        <v>411</v>
      </c>
      <c r="J183" s="97">
        <f>BK183</f>
        <v>0</v>
      </c>
      <c r="L183" s="85"/>
      <c r="M183" s="90"/>
      <c r="N183" s="91"/>
      <c r="O183" s="91"/>
      <c r="P183" s="92">
        <f>SUM(P184:P201)</f>
        <v>0</v>
      </c>
      <c r="Q183" s="91"/>
      <c r="R183" s="92">
        <f>SUM(R184:R201)</f>
        <v>2.0605999999999999E-2</v>
      </c>
      <c r="S183" s="91"/>
      <c r="T183" s="93">
        <f>SUM(T184:T201)</f>
        <v>0</v>
      </c>
      <c r="AR183" s="87" t="s">
        <v>48</v>
      </c>
      <c r="AT183" s="94" t="s">
        <v>44</v>
      </c>
      <c r="AU183" s="94" t="s">
        <v>47</v>
      </c>
      <c r="AY183" s="87" t="s">
        <v>78</v>
      </c>
      <c r="BK183" s="95">
        <f>SUM(BK184:BK201)</f>
        <v>0</v>
      </c>
    </row>
    <row r="184" spans="2:65" s="20" customFormat="1" ht="16.5" customHeight="1" x14ac:dyDescent="0.3">
      <c r="B184" s="17"/>
      <c r="C184" s="98" t="s">
        <v>154</v>
      </c>
      <c r="D184" s="98" t="s">
        <v>79</v>
      </c>
      <c r="E184" s="99" t="s">
        <v>412</v>
      </c>
      <c r="F184" s="100" t="s">
        <v>413</v>
      </c>
      <c r="G184" s="101" t="s">
        <v>109</v>
      </c>
      <c r="H184" s="102">
        <v>486</v>
      </c>
      <c r="I184" s="111"/>
      <c r="J184" s="103">
        <f>ROUND(I184*H184,2)</f>
        <v>0</v>
      </c>
      <c r="K184" s="100" t="s">
        <v>81</v>
      </c>
      <c r="L184" s="17"/>
      <c r="M184" s="104" t="s">
        <v>1</v>
      </c>
      <c r="N184" s="105" t="s">
        <v>34</v>
      </c>
      <c r="O184" s="18"/>
      <c r="P184" s="106">
        <f>O184*H184</f>
        <v>0</v>
      </c>
      <c r="Q184" s="106">
        <v>0</v>
      </c>
      <c r="R184" s="106">
        <f>Q184*H184</f>
        <v>0</v>
      </c>
      <c r="S184" s="106">
        <v>0</v>
      </c>
      <c r="T184" s="107">
        <f>S184*H184</f>
        <v>0</v>
      </c>
      <c r="AR184" s="6" t="s">
        <v>97</v>
      </c>
      <c r="AT184" s="6" t="s">
        <v>79</v>
      </c>
      <c r="AU184" s="6" t="s">
        <v>48</v>
      </c>
      <c r="AY184" s="6" t="s">
        <v>78</v>
      </c>
      <c r="BE184" s="108">
        <f>IF(N184="základní",J184,0)</f>
        <v>0</v>
      </c>
      <c r="BF184" s="108">
        <f>IF(N184="snížená",J184,0)</f>
        <v>0</v>
      </c>
      <c r="BG184" s="108">
        <f>IF(N184="zákl. přenesená",J184,0)</f>
        <v>0</v>
      </c>
      <c r="BH184" s="108">
        <f>IF(N184="sníž. přenesená",J184,0)</f>
        <v>0</v>
      </c>
      <c r="BI184" s="108">
        <f>IF(N184="nulová",J184,0)</f>
        <v>0</v>
      </c>
      <c r="BJ184" s="6" t="s">
        <v>47</v>
      </c>
      <c r="BK184" s="108">
        <f>ROUND(I184*H184,2)</f>
        <v>0</v>
      </c>
      <c r="BL184" s="6" t="s">
        <v>97</v>
      </c>
      <c r="BM184" s="6" t="s">
        <v>414</v>
      </c>
    </row>
    <row r="185" spans="2:65" s="113" customFormat="1" x14ac:dyDescent="0.3">
      <c r="B185" s="112"/>
      <c r="D185" s="109" t="s">
        <v>85</v>
      </c>
      <c r="E185" s="119" t="s">
        <v>1</v>
      </c>
      <c r="F185" s="114" t="s">
        <v>415</v>
      </c>
      <c r="H185" s="115">
        <v>480</v>
      </c>
      <c r="L185" s="112"/>
      <c r="M185" s="116"/>
      <c r="N185" s="117"/>
      <c r="O185" s="117"/>
      <c r="P185" s="117"/>
      <c r="Q185" s="117"/>
      <c r="R185" s="117"/>
      <c r="S185" s="117"/>
      <c r="T185" s="118"/>
      <c r="AT185" s="119" t="s">
        <v>85</v>
      </c>
      <c r="AU185" s="119" t="s">
        <v>48</v>
      </c>
      <c r="AV185" s="113" t="s">
        <v>48</v>
      </c>
      <c r="AW185" s="113" t="s">
        <v>27</v>
      </c>
      <c r="AX185" s="113" t="s">
        <v>45</v>
      </c>
      <c r="AY185" s="119" t="s">
        <v>78</v>
      </c>
    </row>
    <row r="186" spans="2:65" s="113" customFormat="1" x14ac:dyDescent="0.3">
      <c r="B186" s="112"/>
      <c r="D186" s="109" t="s">
        <v>85</v>
      </c>
      <c r="E186" s="119" t="s">
        <v>1</v>
      </c>
      <c r="F186" s="114" t="s">
        <v>416</v>
      </c>
      <c r="H186" s="115">
        <v>6</v>
      </c>
      <c r="L186" s="112"/>
      <c r="M186" s="116"/>
      <c r="N186" s="117"/>
      <c r="O186" s="117"/>
      <c r="P186" s="117"/>
      <c r="Q186" s="117"/>
      <c r="R186" s="117"/>
      <c r="S186" s="117"/>
      <c r="T186" s="118"/>
      <c r="AT186" s="119" t="s">
        <v>85</v>
      </c>
      <c r="AU186" s="119" t="s">
        <v>48</v>
      </c>
      <c r="AV186" s="113" t="s">
        <v>48</v>
      </c>
      <c r="AW186" s="113" t="s">
        <v>27</v>
      </c>
      <c r="AX186" s="113" t="s">
        <v>45</v>
      </c>
      <c r="AY186" s="119" t="s">
        <v>78</v>
      </c>
    </row>
    <row r="187" spans="2:65" s="121" customFormat="1" x14ac:dyDescent="0.3">
      <c r="B187" s="120"/>
      <c r="D187" s="109" t="s">
        <v>85</v>
      </c>
      <c r="E187" s="122" t="s">
        <v>1</v>
      </c>
      <c r="F187" s="123" t="s">
        <v>94</v>
      </c>
      <c r="H187" s="124">
        <v>486</v>
      </c>
      <c r="L187" s="120"/>
      <c r="M187" s="125"/>
      <c r="N187" s="126"/>
      <c r="O187" s="126"/>
      <c r="P187" s="126"/>
      <c r="Q187" s="126"/>
      <c r="R187" s="126"/>
      <c r="S187" s="126"/>
      <c r="T187" s="127"/>
      <c r="AT187" s="122" t="s">
        <v>85</v>
      </c>
      <c r="AU187" s="122" t="s">
        <v>48</v>
      </c>
      <c r="AV187" s="121" t="s">
        <v>83</v>
      </c>
      <c r="AW187" s="121" t="s">
        <v>27</v>
      </c>
      <c r="AX187" s="121" t="s">
        <v>47</v>
      </c>
      <c r="AY187" s="122" t="s">
        <v>78</v>
      </c>
    </row>
    <row r="188" spans="2:65" s="20" customFormat="1" ht="16.5" customHeight="1" x14ac:dyDescent="0.3">
      <c r="B188" s="17"/>
      <c r="C188" s="131" t="s">
        <v>155</v>
      </c>
      <c r="D188" s="131" t="s">
        <v>112</v>
      </c>
      <c r="E188" s="132" t="s">
        <v>417</v>
      </c>
      <c r="F188" s="133" t="s">
        <v>418</v>
      </c>
      <c r="G188" s="134" t="s">
        <v>109</v>
      </c>
      <c r="H188" s="135">
        <v>504</v>
      </c>
      <c r="I188" s="128"/>
      <c r="J188" s="136">
        <f>ROUND(I188*H188,2)</f>
        <v>0</v>
      </c>
      <c r="K188" s="133" t="s">
        <v>81</v>
      </c>
      <c r="L188" s="129"/>
      <c r="M188" s="137" t="s">
        <v>1</v>
      </c>
      <c r="N188" s="130" t="s">
        <v>34</v>
      </c>
      <c r="O188" s="18"/>
      <c r="P188" s="106">
        <f>O188*H188</f>
        <v>0</v>
      </c>
      <c r="Q188" s="106">
        <v>4.0000000000000003E-5</v>
      </c>
      <c r="R188" s="106">
        <f>Q188*H188</f>
        <v>2.0160000000000001E-2</v>
      </c>
      <c r="S188" s="106">
        <v>0</v>
      </c>
      <c r="T188" s="107">
        <f>S188*H188</f>
        <v>0</v>
      </c>
      <c r="AR188" s="6" t="s">
        <v>115</v>
      </c>
      <c r="AT188" s="6" t="s">
        <v>112</v>
      </c>
      <c r="AU188" s="6" t="s">
        <v>48</v>
      </c>
      <c r="AY188" s="6" t="s">
        <v>78</v>
      </c>
      <c r="BE188" s="108">
        <f>IF(N188="základní",J188,0)</f>
        <v>0</v>
      </c>
      <c r="BF188" s="108">
        <f>IF(N188="snížená",J188,0)</f>
        <v>0</v>
      </c>
      <c r="BG188" s="108">
        <f>IF(N188="zákl. přenesená",J188,0)</f>
        <v>0</v>
      </c>
      <c r="BH188" s="108">
        <f>IF(N188="sníž. přenesená",J188,0)</f>
        <v>0</v>
      </c>
      <c r="BI188" s="108">
        <f>IF(N188="nulová",J188,0)</f>
        <v>0</v>
      </c>
      <c r="BJ188" s="6" t="s">
        <v>47</v>
      </c>
      <c r="BK188" s="108">
        <f>ROUND(I188*H188,2)</f>
        <v>0</v>
      </c>
      <c r="BL188" s="6" t="s">
        <v>97</v>
      </c>
      <c r="BM188" s="6" t="s">
        <v>419</v>
      </c>
    </row>
    <row r="189" spans="2:65" s="113" customFormat="1" x14ac:dyDescent="0.3">
      <c r="B189" s="112"/>
      <c r="D189" s="109" t="s">
        <v>85</v>
      </c>
      <c r="F189" s="114" t="s">
        <v>420</v>
      </c>
      <c r="H189" s="115">
        <v>504</v>
      </c>
      <c r="L189" s="112"/>
      <c r="M189" s="116"/>
      <c r="N189" s="117"/>
      <c r="O189" s="117"/>
      <c r="P189" s="117"/>
      <c r="Q189" s="117"/>
      <c r="R189" s="117"/>
      <c r="S189" s="117"/>
      <c r="T189" s="118"/>
      <c r="AT189" s="119" t="s">
        <v>85</v>
      </c>
      <c r="AU189" s="119" t="s">
        <v>48</v>
      </c>
      <c r="AV189" s="113" t="s">
        <v>48</v>
      </c>
      <c r="AW189" s="113" t="s">
        <v>2</v>
      </c>
      <c r="AX189" s="113" t="s">
        <v>47</v>
      </c>
      <c r="AY189" s="119" t="s">
        <v>78</v>
      </c>
    </row>
    <row r="190" spans="2:65" s="20" customFormat="1" ht="16.5" customHeight="1" x14ac:dyDescent="0.3">
      <c r="B190" s="17"/>
      <c r="C190" s="131" t="s">
        <v>156</v>
      </c>
      <c r="D190" s="131" t="s">
        <v>112</v>
      </c>
      <c r="E190" s="132" t="s">
        <v>421</v>
      </c>
      <c r="F190" s="133" t="s">
        <v>422</v>
      </c>
      <c r="G190" s="134" t="s">
        <v>109</v>
      </c>
      <c r="H190" s="135">
        <v>6.3</v>
      </c>
      <c r="I190" s="128"/>
      <c r="J190" s="136">
        <f>ROUND(I190*H190,2)</f>
        <v>0</v>
      </c>
      <c r="K190" s="133" t="s">
        <v>81</v>
      </c>
      <c r="L190" s="129"/>
      <c r="M190" s="137" t="s">
        <v>1</v>
      </c>
      <c r="N190" s="130" t="s">
        <v>34</v>
      </c>
      <c r="O190" s="18"/>
      <c r="P190" s="106">
        <f>O190*H190</f>
        <v>0</v>
      </c>
      <c r="Q190" s="106">
        <v>2.0000000000000002E-5</v>
      </c>
      <c r="R190" s="106">
        <f>Q190*H190</f>
        <v>1.26E-4</v>
      </c>
      <c r="S190" s="106">
        <v>0</v>
      </c>
      <c r="T190" s="107">
        <f>S190*H190</f>
        <v>0</v>
      </c>
      <c r="AR190" s="6" t="s">
        <v>115</v>
      </c>
      <c r="AT190" s="6" t="s">
        <v>112</v>
      </c>
      <c r="AU190" s="6" t="s">
        <v>48</v>
      </c>
      <c r="AY190" s="6" t="s">
        <v>78</v>
      </c>
      <c r="BE190" s="108">
        <f>IF(N190="základní",J190,0)</f>
        <v>0</v>
      </c>
      <c r="BF190" s="108">
        <f>IF(N190="snížená",J190,0)</f>
        <v>0</v>
      </c>
      <c r="BG190" s="108">
        <f>IF(N190="zákl. přenesená",J190,0)</f>
        <v>0</v>
      </c>
      <c r="BH190" s="108">
        <f>IF(N190="sníž. přenesená",J190,0)</f>
        <v>0</v>
      </c>
      <c r="BI190" s="108">
        <f>IF(N190="nulová",J190,0)</f>
        <v>0</v>
      </c>
      <c r="BJ190" s="6" t="s">
        <v>47</v>
      </c>
      <c r="BK190" s="108">
        <f>ROUND(I190*H190,2)</f>
        <v>0</v>
      </c>
      <c r="BL190" s="6" t="s">
        <v>97</v>
      </c>
      <c r="BM190" s="6" t="s">
        <v>423</v>
      </c>
    </row>
    <row r="191" spans="2:65" s="113" customFormat="1" x14ac:dyDescent="0.3">
      <c r="B191" s="112"/>
      <c r="D191" s="109" t="s">
        <v>85</v>
      </c>
      <c r="F191" s="114" t="s">
        <v>190</v>
      </c>
      <c r="H191" s="115">
        <v>6.3</v>
      </c>
      <c r="L191" s="112"/>
      <c r="M191" s="116"/>
      <c r="N191" s="117"/>
      <c r="O191" s="117"/>
      <c r="P191" s="117"/>
      <c r="Q191" s="117"/>
      <c r="R191" s="117"/>
      <c r="S191" s="117"/>
      <c r="T191" s="118"/>
      <c r="AT191" s="119" t="s">
        <v>85</v>
      </c>
      <c r="AU191" s="119" t="s">
        <v>48</v>
      </c>
      <c r="AV191" s="113" t="s">
        <v>48</v>
      </c>
      <c r="AW191" s="113" t="s">
        <v>2</v>
      </c>
      <c r="AX191" s="113" t="s">
        <v>47</v>
      </c>
      <c r="AY191" s="119" t="s">
        <v>78</v>
      </c>
    </row>
    <row r="192" spans="2:65" s="20" customFormat="1" ht="16.5" customHeight="1" x14ac:dyDescent="0.3">
      <c r="B192" s="17"/>
      <c r="C192" s="98" t="s">
        <v>157</v>
      </c>
      <c r="D192" s="98" t="s">
        <v>79</v>
      </c>
      <c r="E192" s="99" t="s">
        <v>424</v>
      </c>
      <c r="F192" s="100" t="s">
        <v>425</v>
      </c>
      <c r="G192" s="101" t="s">
        <v>99</v>
      </c>
      <c r="H192" s="102">
        <v>3</v>
      </c>
      <c r="I192" s="111"/>
      <c r="J192" s="103">
        <f t="shared" ref="J192:J201" si="20">ROUND(I192*H192,2)</f>
        <v>0</v>
      </c>
      <c r="K192" s="100" t="s">
        <v>81</v>
      </c>
      <c r="L192" s="17"/>
      <c r="M192" s="104" t="s">
        <v>1</v>
      </c>
      <c r="N192" s="105" t="s">
        <v>34</v>
      </c>
      <c r="O192" s="18"/>
      <c r="P192" s="106">
        <f t="shared" ref="P192:P201" si="21">O192*H192</f>
        <v>0</v>
      </c>
      <c r="Q192" s="106">
        <v>0</v>
      </c>
      <c r="R192" s="106">
        <f t="shared" ref="R192:R201" si="22">Q192*H192</f>
        <v>0</v>
      </c>
      <c r="S192" s="106">
        <v>0</v>
      </c>
      <c r="T192" s="107">
        <f t="shared" ref="T192:T201" si="23">S192*H192</f>
        <v>0</v>
      </c>
      <c r="AR192" s="6" t="s">
        <v>97</v>
      </c>
      <c r="AT192" s="6" t="s">
        <v>79</v>
      </c>
      <c r="AU192" s="6" t="s">
        <v>48</v>
      </c>
      <c r="AY192" s="6" t="s">
        <v>78</v>
      </c>
      <c r="BE192" s="108">
        <f t="shared" ref="BE192:BE201" si="24">IF(N192="základní",J192,0)</f>
        <v>0</v>
      </c>
      <c r="BF192" s="108">
        <f t="shared" ref="BF192:BF201" si="25">IF(N192="snížená",J192,0)</f>
        <v>0</v>
      </c>
      <c r="BG192" s="108">
        <f t="shared" ref="BG192:BG201" si="26">IF(N192="zákl. přenesená",J192,0)</f>
        <v>0</v>
      </c>
      <c r="BH192" s="108">
        <f t="shared" ref="BH192:BH201" si="27">IF(N192="sníž. přenesená",J192,0)</f>
        <v>0</v>
      </c>
      <c r="BI192" s="108">
        <f t="shared" ref="BI192:BI201" si="28">IF(N192="nulová",J192,0)</f>
        <v>0</v>
      </c>
      <c r="BJ192" s="6" t="s">
        <v>47</v>
      </c>
      <c r="BK192" s="108">
        <f t="shared" ref="BK192:BK201" si="29">ROUND(I192*H192,2)</f>
        <v>0</v>
      </c>
      <c r="BL192" s="6" t="s">
        <v>97</v>
      </c>
      <c r="BM192" s="6" t="s">
        <v>426</v>
      </c>
    </row>
    <row r="193" spans="2:65" s="20" customFormat="1" ht="16.5" customHeight="1" x14ac:dyDescent="0.3">
      <c r="B193" s="17"/>
      <c r="C193" s="131" t="s">
        <v>158</v>
      </c>
      <c r="D193" s="131" t="s">
        <v>112</v>
      </c>
      <c r="E193" s="132" t="s">
        <v>427</v>
      </c>
      <c r="F193" s="133" t="s">
        <v>428</v>
      </c>
      <c r="G193" s="134" t="s">
        <v>99</v>
      </c>
      <c r="H193" s="135">
        <v>3</v>
      </c>
      <c r="I193" s="128"/>
      <c r="J193" s="136">
        <f t="shared" si="20"/>
        <v>0</v>
      </c>
      <c r="K193" s="133" t="s">
        <v>1</v>
      </c>
      <c r="L193" s="129"/>
      <c r="M193" s="137" t="s">
        <v>1</v>
      </c>
      <c r="N193" s="130" t="s">
        <v>34</v>
      </c>
      <c r="O193" s="18"/>
      <c r="P193" s="106">
        <f t="shared" si="21"/>
        <v>0</v>
      </c>
      <c r="Q193" s="106">
        <v>0</v>
      </c>
      <c r="R193" s="106">
        <f t="shared" si="22"/>
        <v>0</v>
      </c>
      <c r="S193" s="106">
        <v>0</v>
      </c>
      <c r="T193" s="107">
        <f t="shared" si="23"/>
        <v>0</v>
      </c>
      <c r="AR193" s="6" t="s">
        <v>115</v>
      </c>
      <c r="AT193" s="6" t="s">
        <v>112</v>
      </c>
      <c r="AU193" s="6" t="s">
        <v>48</v>
      </c>
      <c r="AY193" s="6" t="s">
        <v>78</v>
      </c>
      <c r="BE193" s="108">
        <f t="shared" si="24"/>
        <v>0</v>
      </c>
      <c r="BF193" s="108">
        <f t="shared" si="25"/>
        <v>0</v>
      </c>
      <c r="BG193" s="108">
        <f t="shared" si="26"/>
        <v>0</v>
      </c>
      <c r="BH193" s="108">
        <f t="shared" si="27"/>
        <v>0</v>
      </c>
      <c r="BI193" s="108">
        <f t="shared" si="28"/>
        <v>0</v>
      </c>
      <c r="BJ193" s="6" t="s">
        <v>47</v>
      </c>
      <c r="BK193" s="108">
        <f t="shared" si="29"/>
        <v>0</v>
      </c>
      <c r="BL193" s="6" t="s">
        <v>97</v>
      </c>
      <c r="BM193" s="6" t="s">
        <v>429</v>
      </c>
    </row>
    <row r="194" spans="2:65" s="20" customFormat="1" ht="16.5" customHeight="1" x14ac:dyDescent="0.3">
      <c r="B194" s="17"/>
      <c r="C194" s="98" t="s">
        <v>159</v>
      </c>
      <c r="D194" s="98" t="s">
        <v>79</v>
      </c>
      <c r="E194" s="99" t="s">
        <v>430</v>
      </c>
      <c r="F194" s="100" t="s">
        <v>431</v>
      </c>
      <c r="G194" s="101" t="s">
        <v>99</v>
      </c>
      <c r="H194" s="102">
        <v>1</v>
      </c>
      <c r="I194" s="111"/>
      <c r="J194" s="103">
        <f t="shared" si="20"/>
        <v>0</v>
      </c>
      <c r="K194" s="100" t="s">
        <v>81</v>
      </c>
      <c r="L194" s="17"/>
      <c r="M194" s="104" t="s">
        <v>1</v>
      </c>
      <c r="N194" s="105" t="s">
        <v>34</v>
      </c>
      <c r="O194" s="18"/>
      <c r="P194" s="106">
        <f t="shared" si="21"/>
        <v>0</v>
      </c>
      <c r="Q194" s="106">
        <v>0</v>
      </c>
      <c r="R194" s="106">
        <f t="shared" si="22"/>
        <v>0</v>
      </c>
      <c r="S194" s="106">
        <v>0</v>
      </c>
      <c r="T194" s="107">
        <f t="shared" si="23"/>
        <v>0</v>
      </c>
      <c r="AR194" s="6" t="s">
        <v>97</v>
      </c>
      <c r="AT194" s="6" t="s">
        <v>79</v>
      </c>
      <c r="AU194" s="6" t="s">
        <v>48</v>
      </c>
      <c r="AY194" s="6" t="s">
        <v>78</v>
      </c>
      <c r="BE194" s="108">
        <f t="shared" si="24"/>
        <v>0</v>
      </c>
      <c r="BF194" s="108">
        <f t="shared" si="25"/>
        <v>0</v>
      </c>
      <c r="BG194" s="108">
        <f t="shared" si="26"/>
        <v>0</v>
      </c>
      <c r="BH194" s="108">
        <f t="shared" si="27"/>
        <v>0</v>
      </c>
      <c r="BI194" s="108">
        <f t="shared" si="28"/>
        <v>0</v>
      </c>
      <c r="BJ194" s="6" t="s">
        <v>47</v>
      </c>
      <c r="BK194" s="108">
        <f t="shared" si="29"/>
        <v>0</v>
      </c>
      <c r="BL194" s="6" t="s">
        <v>97</v>
      </c>
      <c r="BM194" s="6" t="s">
        <v>432</v>
      </c>
    </row>
    <row r="195" spans="2:65" s="20" customFormat="1" ht="25.5" customHeight="1" x14ac:dyDescent="0.3">
      <c r="B195" s="17"/>
      <c r="C195" s="98" t="s">
        <v>160</v>
      </c>
      <c r="D195" s="98" t="s">
        <v>79</v>
      </c>
      <c r="E195" s="99" t="s">
        <v>433</v>
      </c>
      <c r="F195" s="100" t="s">
        <v>434</v>
      </c>
      <c r="G195" s="101" t="s">
        <v>99</v>
      </c>
      <c r="H195" s="102">
        <v>2</v>
      </c>
      <c r="I195" s="111"/>
      <c r="J195" s="103">
        <f t="shared" si="20"/>
        <v>0</v>
      </c>
      <c r="K195" s="100" t="s">
        <v>81</v>
      </c>
      <c r="L195" s="17"/>
      <c r="M195" s="104" t="s">
        <v>1</v>
      </c>
      <c r="N195" s="105" t="s">
        <v>34</v>
      </c>
      <c r="O195" s="18"/>
      <c r="P195" s="106">
        <f t="shared" si="21"/>
        <v>0</v>
      </c>
      <c r="Q195" s="106">
        <v>0</v>
      </c>
      <c r="R195" s="106">
        <f t="shared" si="22"/>
        <v>0</v>
      </c>
      <c r="S195" s="106">
        <v>0</v>
      </c>
      <c r="T195" s="107">
        <f t="shared" si="23"/>
        <v>0</v>
      </c>
      <c r="AR195" s="6" t="s">
        <v>97</v>
      </c>
      <c r="AT195" s="6" t="s">
        <v>79</v>
      </c>
      <c r="AU195" s="6" t="s">
        <v>48</v>
      </c>
      <c r="AY195" s="6" t="s">
        <v>78</v>
      </c>
      <c r="BE195" s="108">
        <f t="shared" si="24"/>
        <v>0</v>
      </c>
      <c r="BF195" s="108">
        <f t="shared" si="25"/>
        <v>0</v>
      </c>
      <c r="BG195" s="108">
        <f t="shared" si="26"/>
        <v>0</v>
      </c>
      <c r="BH195" s="108">
        <f t="shared" si="27"/>
        <v>0</v>
      </c>
      <c r="BI195" s="108">
        <f t="shared" si="28"/>
        <v>0</v>
      </c>
      <c r="BJ195" s="6" t="s">
        <v>47</v>
      </c>
      <c r="BK195" s="108">
        <f t="shared" si="29"/>
        <v>0</v>
      </c>
      <c r="BL195" s="6" t="s">
        <v>97</v>
      </c>
      <c r="BM195" s="6" t="s">
        <v>435</v>
      </c>
    </row>
    <row r="196" spans="2:65" s="20" customFormat="1" ht="16.5" customHeight="1" x14ac:dyDescent="0.3">
      <c r="B196" s="17"/>
      <c r="C196" s="131" t="s">
        <v>161</v>
      </c>
      <c r="D196" s="131" t="s">
        <v>112</v>
      </c>
      <c r="E196" s="132" t="s">
        <v>436</v>
      </c>
      <c r="F196" s="133" t="s">
        <v>437</v>
      </c>
      <c r="G196" s="134" t="s">
        <v>99</v>
      </c>
      <c r="H196" s="135">
        <v>2</v>
      </c>
      <c r="I196" s="128"/>
      <c r="J196" s="136">
        <f t="shared" si="20"/>
        <v>0</v>
      </c>
      <c r="K196" s="133" t="s">
        <v>81</v>
      </c>
      <c r="L196" s="129"/>
      <c r="M196" s="137" t="s">
        <v>1</v>
      </c>
      <c r="N196" s="130" t="s">
        <v>34</v>
      </c>
      <c r="O196" s="18"/>
      <c r="P196" s="106">
        <f t="shared" si="21"/>
        <v>0</v>
      </c>
      <c r="Q196" s="106">
        <v>6.0000000000000002E-5</v>
      </c>
      <c r="R196" s="106">
        <f t="shared" si="22"/>
        <v>1.2E-4</v>
      </c>
      <c r="S196" s="106">
        <v>0</v>
      </c>
      <c r="T196" s="107">
        <f t="shared" si="23"/>
        <v>0</v>
      </c>
      <c r="AR196" s="6" t="s">
        <v>115</v>
      </c>
      <c r="AT196" s="6" t="s">
        <v>112</v>
      </c>
      <c r="AU196" s="6" t="s">
        <v>48</v>
      </c>
      <c r="AY196" s="6" t="s">
        <v>78</v>
      </c>
      <c r="BE196" s="108">
        <f t="shared" si="24"/>
        <v>0</v>
      </c>
      <c r="BF196" s="108">
        <f t="shared" si="25"/>
        <v>0</v>
      </c>
      <c r="BG196" s="108">
        <f t="shared" si="26"/>
        <v>0</v>
      </c>
      <c r="BH196" s="108">
        <f t="shared" si="27"/>
        <v>0</v>
      </c>
      <c r="BI196" s="108">
        <f t="shared" si="28"/>
        <v>0</v>
      </c>
      <c r="BJ196" s="6" t="s">
        <v>47</v>
      </c>
      <c r="BK196" s="108">
        <f t="shared" si="29"/>
        <v>0</v>
      </c>
      <c r="BL196" s="6" t="s">
        <v>97</v>
      </c>
      <c r="BM196" s="6" t="s">
        <v>438</v>
      </c>
    </row>
    <row r="197" spans="2:65" s="20" customFormat="1" ht="25.5" customHeight="1" x14ac:dyDescent="0.3">
      <c r="B197" s="17"/>
      <c r="C197" s="98" t="s">
        <v>162</v>
      </c>
      <c r="D197" s="98" t="s">
        <v>79</v>
      </c>
      <c r="E197" s="99" t="s">
        <v>439</v>
      </c>
      <c r="F197" s="100" t="s">
        <v>440</v>
      </c>
      <c r="G197" s="101" t="s">
        <v>99</v>
      </c>
      <c r="H197" s="102">
        <v>2</v>
      </c>
      <c r="I197" s="111"/>
      <c r="J197" s="103">
        <f t="shared" si="20"/>
        <v>0</v>
      </c>
      <c r="K197" s="100" t="s">
        <v>81</v>
      </c>
      <c r="L197" s="17"/>
      <c r="M197" s="104" t="s">
        <v>1</v>
      </c>
      <c r="N197" s="105" t="s">
        <v>34</v>
      </c>
      <c r="O197" s="18"/>
      <c r="P197" s="106">
        <f t="shared" si="21"/>
        <v>0</v>
      </c>
      <c r="Q197" s="106">
        <v>0</v>
      </c>
      <c r="R197" s="106">
        <f t="shared" si="22"/>
        <v>0</v>
      </c>
      <c r="S197" s="106">
        <v>0</v>
      </c>
      <c r="T197" s="107">
        <f t="shared" si="23"/>
        <v>0</v>
      </c>
      <c r="AR197" s="6" t="s">
        <v>97</v>
      </c>
      <c r="AT197" s="6" t="s">
        <v>79</v>
      </c>
      <c r="AU197" s="6" t="s">
        <v>48</v>
      </c>
      <c r="AY197" s="6" t="s">
        <v>78</v>
      </c>
      <c r="BE197" s="108">
        <f t="shared" si="24"/>
        <v>0</v>
      </c>
      <c r="BF197" s="108">
        <f t="shared" si="25"/>
        <v>0</v>
      </c>
      <c r="BG197" s="108">
        <f t="shared" si="26"/>
        <v>0</v>
      </c>
      <c r="BH197" s="108">
        <f t="shared" si="27"/>
        <v>0</v>
      </c>
      <c r="BI197" s="108">
        <f t="shared" si="28"/>
        <v>0</v>
      </c>
      <c r="BJ197" s="6" t="s">
        <v>47</v>
      </c>
      <c r="BK197" s="108">
        <f t="shared" si="29"/>
        <v>0</v>
      </c>
      <c r="BL197" s="6" t="s">
        <v>97</v>
      </c>
      <c r="BM197" s="6" t="s">
        <v>441</v>
      </c>
    </row>
    <row r="198" spans="2:65" s="20" customFormat="1" ht="16.5" customHeight="1" x14ac:dyDescent="0.3">
      <c r="B198" s="17"/>
      <c r="C198" s="131" t="s">
        <v>163</v>
      </c>
      <c r="D198" s="131" t="s">
        <v>112</v>
      </c>
      <c r="E198" s="132" t="s">
        <v>442</v>
      </c>
      <c r="F198" s="133" t="s">
        <v>443</v>
      </c>
      <c r="G198" s="134" t="s">
        <v>99</v>
      </c>
      <c r="H198" s="135">
        <v>2</v>
      </c>
      <c r="I198" s="128"/>
      <c r="J198" s="136">
        <f t="shared" si="20"/>
        <v>0</v>
      </c>
      <c r="K198" s="133" t="s">
        <v>1</v>
      </c>
      <c r="L198" s="129"/>
      <c r="M198" s="137" t="s">
        <v>1</v>
      </c>
      <c r="N198" s="130" t="s">
        <v>34</v>
      </c>
      <c r="O198" s="18"/>
      <c r="P198" s="106">
        <f t="shared" si="21"/>
        <v>0</v>
      </c>
      <c r="Q198" s="106">
        <v>6.0000000000000002E-5</v>
      </c>
      <c r="R198" s="106">
        <f t="shared" si="22"/>
        <v>1.2E-4</v>
      </c>
      <c r="S198" s="106">
        <v>0</v>
      </c>
      <c r="T198" s="107">
        <f t="shared" si="23"/>
        <v>0</v>
      </c>
      <c r="AR198" s="6" t="s">
        <v>115</v>
      </c>
      <c r="AT198" s="6" t="s">
        <v>112</v>
      </c>
      <c r="AU198" s="6" t="s">
        <v>48</v>
      </c>
      <c r="AY198" s="6" t="s">
        <v>78</v>
      </c>
      <c r="BE198" s="108">
        <f t="shared" si="24"/>
        <v>0</v>
      </c>
      <c r="BF198" s="108">
        <f t="shared" si="25"/>
        <v>0</v>
      </c>
      <c r="BG198" s="108">
        <f t="shared" si="26"/>
        <v>0</v>
      </c>
      <c r="BH198" s="108">
        <f t="shared" si="27"/>
        <v>0</v>
      </c>
      <c r="BI198" s="108">
        <f t="shared" si="28"/>
        <v>0</v>
      </c>
      <c r="BJ198" s="6" t="s">
        <v>47</v>
      </c>
      <c r="BK198" s="108">
        <f t="shared" si="29"/>
        <v>0</v>
      </c>
      <c r="BL198" s="6" t="s">
        <v>97</v>
      </c>
      <c r="BM198" s="6" t="s">
        <v>444</v>
      </c>
    </row>
    <row r="199" spans="2:65" s="20" customFormat="1" ht="16.5" customHeight="1" x14ac:dyDescent="0.3">
      <c r="B199" s="17"/>
      <c r="C199" s="98" t="s">
        <v>164</v>
      </c>
      <c r="D199" s="98" t="s">
        <v>79</v>
      </c>
      <c r="E199" s="99" t="s">
        <v>445</v>
      </c>
      <c r="F199" s="100" t="s">
        <v>446</v>
      </c>
      <c r="G199" s="101" t="s">
        <v>99</v>
      </c>
      <c r="H199" s="102">
        <v>1</v>
      </c>
      <c r="I199" s="111"/>
      <c r="J199" s="103">
        <f t="shared" si="20"/>
        <v>0</v>
      </c>
      <c r="K199" s="100" t="s">
        <v>1</v>
      </c>
      <c r="L199" s="17"/>
      <c r="M199" s="104" t="s">
        <v>1</v>
      </c>
      <c r="N199" s="105" t="s">
        <v>34</v>
      </c>
      <c r="O199" s="18"/>
      <c r="P199" s="106">
        <f t="shared" si="21"/>
        <v>0</v>
      </c>
      <c r="Q199" s="106">
        <v>0</v>
      </c>
      <c r="R199" s="106">
        <f t="shared" si="22"/>
        <v>0</v>
      </c>
      <c r="S199" s="106">
        <v>0</v>
      </c>
      <c r="T199" s="107">
        <f t="shared" si="23"/>
        <v>0</v>
      </c>
      <c r="AR199" s="6" t="s">
        <v>97</v>
      </c>
      <c r="AT199" s="6" t="s">
        <v>79</v>
      </c>
      <c r="AU199" s="6" t="s">
        <v>48</v>
      </c>
      <c r="AY199" s="6" t="s">
        <v>78</v>
      </c>
      <c r="BE199" s="108">
        <f t="shared" si="24"/>
        <v>0</v>
      </c>
      <c r="BF199" s="108">
        <f t="shared" si="25"/>
        <v>0</v>
      </c>
      <c r="BG199" s="108">
        <f t="shared" si="26"/>
        <v>0</v>
      </c>
      <c r="BH199" s="108">
        <f t="shared" si="27"/>
        <v>0</v>
      </c>
      <c r="BI199" s="108">
        <f t="shared" si="28"/>
        <v>0</v>
      </c>
      <c r="BJ199" s="6" t="s">
        <v>47</v>
      </c>
      <c r="BK199" s="108">
        <f t="shared" si="29"/>
        <v>0</v>
      </c>
      <c r="BL199" s="6" t="s">
        <v>97</v>
      </c>
      <c r="BM199" s="6" t="s">
        <v>447</v>
      </c>
    </row>
    <row r="200" spans="2:65" s="20" customFormat="1" ht="16.5" customHeight="1" x14ac:dyDescent="0.3">
      <c r="B200" s="17"/>
      <c r="C200" s="131" t="s">
        <v>165</v>
      </c>
      <c r="D200" s="131" t="s">
        <v>112</v>
      </c>
      <c r="E200" s="132" t="s">
        <v>448</v>
      </c>
      <c r="F200" s="133" t="s">
        <v>449</v>
      </c>
      <c r="G200" s="134" t="s">
        <v>99</v>
      </c>
      <c r="H200" s="135">
        <v>1</v>
      </c>
      <c r="I200" s="128"/>
      <c r="J200" s="136">
        <f t="shared" si="20"/>
        <v>0</v>
      </c>
      <c r="K200" s="133" t="s">
        <v>81</v>
      </c>
      <c r="L200" s="129"/>
      <c r="M200" s="137" t="s">
        <v>1</v>
      </c>
      <c r="N200" s="130" t="s">
        <v>34</v>
      </c>
      <c r="O200" s="18"/>
      <c r="P200" s="106">
        <f t="shared" si="21"/>
        <v>0</v>
      </c>
      <c r="Q200" s="106">
        <v>8.0000000000000007E-5</v>
      </c>
      <c r="R200" s="106">
        <f t="shared" si="22"/>
        <v>8.0000000000000007E-5</v>
      </c>
      <c r="S200" s="106">
        <v>0</v>
      </c>
      <c r="T200" s="107">
        <f t="shared" si="23"/>
        <v>0</v>
      </c>
      <c r="AR200" s="6" t="s">
        <v>115</v>
      </c>
      <c r="AT200" s="6" t="s">
        <v>112</v>
      </c>
      <c r="AU200" s="6" t="s">
        <v>48</v>
      </c>
      <c r="AY200" s="6" t="s">
        <v>78</v>
      </c>
      <c r="BE200" s="108">
        <f t="shared" si="24"/>
        <v>0</v>
      </c>
      <c r="BF200" s="108">
        <f t="shared" si="25"/>
        <v>0</v>
      </c>
      <c r="BG200" s="108">
        <f t="shared" si="26"/>
        <v>0</v>
      </c>
      <c r="BH200" s="108">
        <f t="shared" si="27"/>
        <v>0</v>
      </c>
      <c r="BI200" s="108">
        <f t="shared" si="28"/>
        <v>0</v>
      </c>
      <c r="BJ200" s="6" t="s">
        <v>47</v>
      </c>
      <c r="BK200" s="108">
        <f t="shared" si="29"/>
        <v>0</v>
      </c>
      <c r="BL200" s="6" t="s">
        <v>97</v>
      </c>
      <c r="BM200" s="6" t="s">
        <v>450</v>
      </c>
    </row>
    <row r="201" spans="2:65" s="20" customFormat="1" ht="25.5" customHeight="1" x14ac:dyDescent="0.3">
      <c r="B201" s="17"/>
      <c r="C201" s="98" t="s">
        <v>166</v>
      </c>
      <c r="D201" s="98" t="s">
        <v>79</v>
      </c>
      <c r="E201" s="99" t="s">
        <v>451</v>
      </c>
      <c r="F201" s="100" t="s">
        <v>452</v>
      </c>
      <c r="G201" s="101" t="s">
        <v>91</v>
      </c>
      <c r="H201" s="102">
        <v>2.1000000000000001E-2</v>
      </c>
      <c r="I201" s="111"/>
      <c r="J201" s="103">
        <f t="shared" si="20"/>
        <v>0</v>
      </c>
      <c r="K201" s="100" t="s">
        <v>81</v>
      </c>
      <c r="L201" s="17"/>
      <c r="M201" s="104" t="s">
        <v>1</v>
      </c>
      <c r="N201" s="105" t="s">
        <v>34</v>
      </c>
      <c r="O201" s="18"/>
      <c r="P201" s="106">
        <f t="shared" si="21"/>
        <v>0</v>
      </c>
      <c r="Q201" s="106">
        <v>0</v>
      </c>
      <c r="R201" s="106">
        <f t="shared" si="22"/>
        <v>0</v>
      </c>
      <c r="S201" s="106">
        <v>0</v>
      </c>
      <c r="T201" s="107">
        <f t="shared" si="23"/>
        <v>0</v>
      </c>
      <c r="AR201" s="6" t="s">
        <v>97</v>
      </c>
      <c r="AT201" s="6" t="s">
        <v>79</v>
      </c>
      <c r="AU201" s="6" t="s">
        <v>48</v>
      </c>
      <c r="AY201" s="6" t="s">
        <v>78</v>
      </c>
      <c r="BE201" s="108">
        <f t="shared" si="24"/>
        <v>0</v>
      </c>
      <c r="BF201" s="108">
        <f t="shared" si="25"/>
        <v>0</v>
      </c>
      <c r="BG201" s="108">
        <f t="shared" si="26"/>
        <v>0</v>
      </c>
      <c r="BH201" s="108">
        <f t="shared" si="27"/>
        <v>0</v>
      </c>
      <c r="BI201" s="108">
        <f t="shared" si="28"/>
        <v>0</v>
      </c>
      <c r="BJ201" s="6" t="s">
        <v>47</v>
      </c>
      <c r="BK201" s="108">
        <f t="shared" si="29"/>
        <v>0</v>
      </c>
      <c r="BL201" s="6" t="s">
        <v>97</v>
      </c>
      <c r="BM201" s="6" t="s">
        <v>453</v>
      </c>
    </row>
    <row r="202" spans="2:65" s="86" customFormat="1" ht="37.35" customHeight="1" x14ac:dyDescent="0.35">
      <c r="B202" s="85"/>
      <c r="D202" s="87" t="s">
        <v>44</v>
      </c>
      <c r="E202" s="88" t="s">
        <v>454</v>
      </c>
      <c r="F202" s="88" t="s">
        <v>455</v>
      </c>
      <c r="J202" s="89">
        <f>BK202</f>
        <v>0</v>
      </c>
      <c r="L202" s="85"/>
      <c r="M202" s="90"/>
      <c r="N202" s="91"/>
      <c r="O202" s="91"/>
      <c r="P202" s="92">
        <f>SUM(P203:P205)</f>
        <v>0</v>
      </c>
      <c r="Q202" s="91"/>
      <c r="R202" s="92">
        <f>SUM(R203:R205)</f>
        <v>0</v>
      </c>
      <c r="S202" s="91"/>
      <c r="T202" s="93">
        <f>SUM(T203:T205)</f>
        <v>0</v>
      </c>
      <c r="AR202" s="87" t="s">
        <v>83</v>
      </c>
      <c r="AT202" s="94" t="s">
        <v>44</v>
      </c>
      <c r="AU202" s="94" t="s">
        <v>45</v>
      </c>
      <c r="AY202" s="87" t="s">
        <v>78</v>
      </c>
      <c r="BK202" s="95">
        <f>SUM(BK203:BK205)</f>
        <v>0</v>
      </c>
    </row>
    <row r="203" spans="2:65" s="20" customFormat="1" ht="16.5" customHeight="1" x14ac:dyDescent="0.3">
      <c r="B203" s="17"/>
      <c r="C203" s="98" t="s">
        <v>167</v>
      </c>
      <c r="D203" s="98" t="s">
        <v>79</v>
      </c>
      <c r="E203" s="99" t="s">
        <v>456</v>
      </c>
      <c r="F203" s="100" t="s">
        <v>457</v>
      </c>
      <c r="G203" s="101" t="s">
        <v>80</v>
      </c>
      <c r="H203" s="102">
        <v>1</v>
      </c>
      <c r="I203" s="111"/>
      <c r="J203" s="103">
        <f>ROUND(I203*H203,2)</f>
        <v>0</v>
      </c>
      <c r="K203" s="100" t="s">
        <v>1</v>
      </c>
      <c r="L203" s="17"/>
      <c r="M203" s="104" t="s">
        <v>1</v>
      </c>
      <c r="N203" s="105" t="s">
        <v>34</v>
      </c>
      <c r="O203" s="18"/>
      <c r="P203" s="106">
        <f>O203*H203</f>
        <v>0</v>
      </c>
      <c r="Q203" s="106">
        <v>0</v>
      </c>
      <c r="R203" s="106">
        <f>Q203*H203</f>
        <v>0</v>
      </c>
      <c r="S203" s="106">
        <v>0</v>
      </c>
      <c r="T203" s="107">
        <f>S203*H203</f>
        <v>0</v>
      </c>
      <c r="AR203" s="6" t="s">
        <v>97</v>
      </c>
      <c r="AT203" s="6" t="s">
        <v>79</v>
      </c>
      <c r="AU203" s="6" t="s">
        <v>47</v>
      </c>
      <c r="AY203" s="6" t="s">
        <v>78</v>
      </c>
      <c r="BE203" s="108">
        <f>IF(N203="základní",J203,0)</f>
        <v>0</v>
      </c>
      <c r="BF203" s="108">
        <f>IF(N203="snížená",J203,0)</f>
        <v>0</v>
      </c>
      <c r="BG203" s="108">
        <f>IF(N203="zákl. přenesená",J203,0)</f>
        <v>0</v>
      </c>
      <c r="BH203" s="108">
        <f>IF(N203="sníž. přenesená",J203,0)</f>
        <v>0</v>
      </c>
      <c r="BI203" s="108">
        <f>IF(N203="nulová",J203,0)</f>
        <v>0</v>
      </c>
      <c r="BJ203" s="6" t="s">
        <v>47</v>
      </c>
      <c r="BK203" s="108">
        <f>ROUND(I203*H203,2)</f>
        <v>0</v>
      </c>
      <c r="BL203" s="6" t="s">
        <v>97</v>
      </c>
      <c r="BM203" s="6" t="s">
        <v>458</v>
      </c>
    </row>
    <row r="204" spans="2:65" s="20" customFormat="1" ht="16.5" customHeight="1" x14ac:dyDescent="0.3">
      <c r="B204" s="17"/>
      <c r="C204" s="98" t="s">
        <v>168</v>
      </c>
      <c r="D204" s="98" t="s">
        <v>79</v>
      </c>
      <c r="E204" s="99" t="s">
        <v>459</v>
      </c>
      <c r="F204" s="100" t="s">
        <v>460</v>
      </c>
      <c r="G204" s="101" t="s">
        <v>80</v>
      </c>
      <c r="H204" s="102">
        <v>1</v>
      </c>
      <c r="I204" s="111"/>
      <c r="J204" s="103">
        <f>ROUND(I204*H204,2)</f>
        <v>0</v>
      </c>
      <c r="K204" s="100" t="s">
        <v>1</v>
      </c>
      <c r="L204" s="17"/>
      <c r="M204" s="104" t="s">
        <v>1</v>
      </c>
      <c r="N204" s="105" t="s">
        <v>34</v>
      </c>
      <c r="O204" s="18"/>
      <c r="P204" s="106">
        <f>O204*H204</f>
        <v>0</v>
      </c>
      <c r="Q204" s="106">
        <v>0</v>
      </c>
      <c r="R204" s="106">
        <f>Q204*H204</f>
        <v>0</v>
      </c>
      <c r="S204" s="106">
        <v>0</v>
      </c>
      <c r="T204" s="107">
        <f>S204*H204</f>
        <v>0</v>
      </c>
      <c r="AR204" s="6" t="s">
        <v>97</v>
      </c>
      <c r="AT204" s="6" t="s">
        <v>79</v>
      </c>
      <c r="AU204" s="6" t="s">
        <v>47</v>
      </c>
      <c r="AY204" s="6" t="s">
        <v>78</v>
      </c>
      <c r="BE204" s="108">
        <f>IF(N204="základní",J204,0)</f>
        <v>0</v>
      </c>
      <c r="BF204" s="108">
        <f>IF(N204="snížená",J204,0)</f>
        <v>0</v>
      </c>
      <c r="BG204" s="108">
        <f>IF(N204="zákl. přenesená",J204,0)</f>
        <v>0</v>
      </c>
      <c r="BH204" s="108">
        <f>IF(N204="sníž. přenesená",J204,0)</f>
        <v>0</v>
      </c>
      <c r="BI204" s="108">
        <f>IF(N204="nulová",J204,0)</f>
        <v>0</v>
      </c>
      <c r="BJ204" s="6" t="s">
        <v>47</v>
      </c>
      <c r="BK204" s="108">
        <f>ROUND(I204*H204,2)</f>
        <v>0</v>
      </c>
      <c r="BL204" s="6" t="s">
        <v>97</v>
      </c>
      <c r="BM204" s="6" t="s">
        <v>461</v>
      </c>
    </row>
    <row r="205" spans="2:65" s="20" customFormat="1" ht="16.5" customHeight="1" x14ac:dyDescent="0.3">
      <c r="B205" s="17"/>
      <c r="C205" s="98" t="s">
        <v>169</v>
      </c>
      <c r="D205" s="98" t="s">
        <v>79</v>
      </c>
      <c r="E205" s="99" t="s">
        <v>462</v>
      </c>
      <c r="F205" s="100" t="s">
        <v>463</v>
      </c>
      <c r="G205" s="101" t="s">
        <v>80</v>
      </c>
      <c r="H205" s="102">
        <v>1</v>
      </c>
      <c r="I205" s="111"/>
      <c r="J205" s="103">
        <f>ROUND(I205*H205,2)</f>
        <v>0</v>
      </c>
      <c r="K205" s="100" t="s">
        <v>1</v>
      </c>
      <c r="L205" s="17"/>
      <c r="M205" s="104" t="s">
        <v>1</v>
      </c>
      <c r="N205" s="138" t="s">
        <v>34</v>
      </c>
      <c r="O205" s="110"/>
      <c r="P205" s="139">
        <f>O205*H205</f>
        <v>0</v>
      </c>
      <c r="Q205" s="139">
        <v>0</v>
      </c>
      <c r="R205" s="139">
        <f>Q205*H205</f>
        <v>0</v>
      </c>
      <c r="S205" s="139">
        <v>0</v>
      </c>
      <c r="T205" s="140">
        <f>S205*H205</f>
        <v>0</v>
      </c>
      <c r="AR205" s="6" t="s">
        <v>97</v>
      </c>
      <c r="AT205" s="6" t="s">
        <v>79</v>
      </c>
      <c r="AU205" s="6" t="s">
        <v>47</v>
      </c>
      <c r="AY205" s="6" t="s">
        <v>78</v>
      </c>
      <c r="BE205" s="108">
        <f>IF(N205="základní",J205,0)</f>
        <v>0</v>
      </c>
      <c r="BF205" s="108">
        <f>IF(N205="snížená",J205,0)</f>
        <v>0</v>
      </c>
      <c r="BG205" s="108">
        <f>IF(N205="zákl. přenesená",J205,0)</f>
        <v>0</v>
      </c>
      <c r="BH205" s="108">
        <f>IF(N205="sníž. přenesená",J205,0)</f>
        <v>0</v>
      </c>
      <c r="BI205" s="108">
        <f>IF(N205="nulová",J205,0)</f>
        <v>0</v>
      </c>
      <c r="BJ205" s="6" t="s">
        <v>47</v>
      </c>
      <c r="BK205" s="108">
        <f>ROUND(I205*H205,2)</f>
        <v>0</v>
      </c>
      <c r="BL205" s="6" t="s">
        <v>97</v>
      </c>
      <c r="BM205" s="6" t="s">
        <v>464</v>
      </c>
    </row>
    <row r="206" spans="2:65" s="20" customFormat="1" ht="6.9" customHeight="1" x14ac:dyDescent="0.3">
      <c r="B206" s="22"/>
      <c r="C206" s="23"/>
      <c r="D206" s="23"/>
      <c r="E206" s="23"/>
      <c r="F206" s="23"/>
      <c r="G206" s="23"/>
      <c r="H206" s="23"/>
      <c r="I206" s="23"/>
      <c r="J206" s="23"/>
      <c r="K206" s="23"/>
      <c r="L206" s="17"/>
    </row>
  </sheetData>
  <sheetProtection algorithmName="SHA-512" hashValue="6ew2zfBdmreQQMfoCHWPceyIxoU1nqVNiNdMxIZxR45RQPXCHMvet6PqTjJHKvJqqNIFH1JdKMq6jsLLoo5QxQ==" saltValue="fiolzTnEIrxVDBovDUaKvA==" spinCount="100000" sheet="1" objects="1" scenarios="1" sort="0" autoFilter="0"/>
  <autoFilter ref="C80:K205" xr:uid="{00000000-0009-0000-0000-000000000000}"/>
  <mergeCells count="10">
    <mergeCell ref="J51:J52"/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000-000000000000}"/>
    <hyperlink ref="G1:H1" location="C54" display="2) Rekapitulace" xr:uid="{00000000-0004-0000-0000-000001000000}"/>
    <hyperlink ref="J1" location="C80" display="3) Soupis prací" xr:uid="{00000000-0004-0000-0000-000002000000}"/>
    <hyperlink ref="L1:V1" location="'Rekapitulace stavby'!C2" display="Rekapitulace stavby" xr:uid="{00000000-0004-0000-0000-000003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216"/>
  <sheetViews>
    <sheetView showGridLines="0" zoomScaleNormal="100" workbookViewId="0"/>
  </sheetViews>
  <sheetFormatPr defaultColWidth="9.28515625" defaultRowHeight="12" x14ac:dyDescent="0.3"/>
  <cols>
    <col min="1" max="1" width="8.28515625" style="141" customWidth="1"/>
    <col min="2" max="2" width="1.7109375" style="141" customWidth="1"/>
    <col min="3" max="4" width="5" style="141" customWidth="1"/>
    <col min="5" max="5" width="11.7109375" style="141" customWidth="1"/>
    <col min="6" max="6" width="9.140625" style="141" customWidth="1"/>
    <col min="7" max="7" width="5" style="141" customWidth="1"/>
    <col min="8" max="8" width="77.85546875" style="141" customWidth="1"/>
    <col min="9" max="10" width="20" style="141" customWidth="1"/>
    <col min="11" max="11" width="1.7109375" style="141" customWidth="1"/>
    <col min="12" max="16384" width="9.28515625" style="5"/>
  </cols>
  <sheetData>
    <row r="1" spans="2:11" ht="37.5" customHeight="1" x14ac:dyDescent="0.3"/>
    <row r="2" spans="2:11" ht="7.5" customHeight="1" x14ac:dyDescent="0.3">
      <c r="B2" s="142"/>
      <c r="C2" s="143"/>
      <c r="D2" s="143"/>
      <c r="E2" s="143"/>
      <c r="F2" s="143"/>
      <c r="G2" s="143"/>
      <c r="H2" s="143"/>
      <c r="I2" s="143"/>
      <c r="J2" s="143"/>
      <c r="K2" s="144"/>
    </row>
    <row r="3" spans="2:11" s="145" customFormat="1" ht="45" customHeight="1" x14ac:dyDescent="0.3">
      <c r="B3" s="146"/>
      <c r="C3" s="236" t="s">
        <v>465</v>
      </c>
      <c r="D3" s="236"/>
      <c r="E3" s="236"/>
      <c r="F3" s="236"/>
      <c r="G3" s="236"/>
      <c r="H3" s="236"/>
      <c r="I3" s="236"/>
      <c r="J3" s="236"/>
      <c r="K3" s="147"/>
    </row>
    <row r="4" spans="2:11" ht="25.5" customHeight="1" x14ac:dyDescent="0.3">
      <c r="B4" s="148"/>
      <c r="C4" s="240" t="s">
        <v>466</v>
      </c>
      <c r="D4" s="240"/>
      <c r="E4" s="240"/>
      <c r="F4" s="240"/>
      <c r="G4" s="240"/>
      <c r="H4" s="240"/>
      <c r="I4" s="240"/>
      <c r="J4" s="240"/>
      <c r="K4" s="149"/>
    </row>
    <row r="5" spans="2:11" ht="5.25" customHeight="1" x14ac:dyDescent="0.3">
      <c r="B5" s="148"/>
      <c r="C5" s="150"/>
      <c r="D5" s="150"/>
      <c r="E5" s="150"/>
      <c r="F5" s="150"/>
      <c r="G5" s="150"/>
      <c r="H5" s="150"/>
      <c r="I5" s="150"/>
      <c r="J5" s="150"/>
      <c r="K5" s="149"/>
    </row>
    <row r="6" spans="2:11" ht="15" customHeight="1" x14ac:dyDescent="0.3">
      <c r="B6" s="148"/>
      <c r="C6" s="238" t="s">
        <v>467</v>
      </c>
      <c r="D6" s="238"/>
      <c r="E6" s="238"/>
      <c r="F6" s="238"/>
      <c r="G6" s="238"/>
      <c r="H6" s="238"/>
      <c r="I6" s="238"/>
      <c r="J6" s="238"/>
      <c r="K6" s="149"/>
    </row>
    <row r="7" spans="2:11" ht="15" customHeight="1" x14ac:dyDescent="0.3">
      <c r="B7" s="151"/>
      <c r="C7" s="238" t="s">
        <v>468</v>
      </c>
      <c r="D7" s="238"/>
      <c r="E7" s="238"/>
      <c r="F7" s="238"/>
      <c r="G7" s="238"/>
      <c r="H7" s="238"/>
      <c r="I7" s="238"/>
      <c r="J7" s="238"/>
      <c r="K7" s="149"/>
    </row>
    <row r="8" spans="2:11" ht="12.75" customHeight="1" x14ac:dyDescent="0.3">
      <c r="B8" s="151"/>
      <c r="C8" s="152"/>
      <c r="D8" s="152"/>
      <c r="E8" s="152"/>
      <c r="F8" s="152"/>
      <c r="G8" s="152"/>
      <c r="H8" s="152"/>
      <c r="I8" s="152"/>
      <c r="J8" s="152"/>
      <c r="K8" s="149"/>
    </row>
    <row r="9" spans="2:11" ht="15" customHeight="1" x14ac:dyDescent="0.3">
      <c r="B9" s="151"/>
      <c r="C9" s="238" t="s">
        <v>469</v>
      </c>
      <c r="D9" s="238"/>
      <c r="E9" s="238"/>
      <c r="F9" s="238"/>
      <c r="G9" s="238"/>
      <c r="H9" s="238"/>
      <c r="I9" s="238"/>
      <c r="J9" s="238"/>
      <c r="K9" s="149"/>
    </row>
    <row r="10" spans="2:11" ht="15" customHeight="1" x14ac:dyDescent="0.3">
      <c r="B10" s="151"/>
      <c r="C10" s="152"/>
      <c r="D10" s="238" t="s">
        <v>470</v>
      </c>
      <c r="E10" s="238"/>
      <c r="F10" s="238"/>
      <c r="G10" s="238"/>
      <c r="H10" s="238"/>
      <c r="I10" s="238"/>
      <c r="J10" s="238"/>
      <c r="K10" s="149"/>
    </row>
    <row r="11" spans="2:11" ht="15" customHeight="1" x14ac:dyDescent="0.3">
      <c r="B11" s="151"/>
      <c r="C11" s="153"/>
      <c r="D11" s="238" t="s">
        <v>471</v>
      </c>
      <c r="E11" s="238"/>
      <c r="F11" s="238"/>
      <c r="G11" s="238"/>
      <c r="H11" s="238"/>
      <c r="I11" s="238"/>
      <c r="J11" s="238"/>
      <c r="K11" s="149"/>
    </row>
    <row r="12" spans="2:11" ht="12.75" customHeight="1" x14ac:dyDescent="0.3">
      <c r="B12" s="151"/>
      <c r="C12" s="153"/>
      <c r="D12" s="153"/>
      <c r="E12" s="153"/>
      <c r="F12" s="153"/>
      <c r="G12" s="153"/>
      <c r="H12" s="153"/>
      <c r="I12" s="153"/>
      <c r="J12" s="153"/>
      <c r="K12" s="149"/>
    </row>
    <row r="13" spans="2:11" ht="15" customHeight="1" x14ac:dyDescent="0.3">
      <c r="B13" s="151"/>
      <c r="C13" s="153"/>
      <c r="D13" s="238" t="s">
        <v>472</v>
      </c>
      <c r="E13" s="238"/>
      <c r="F13" s="238"/>
      <c r="G13" s="238"/>
      <c r="H13" s="238"/>
      <c r="I13" s="238"/>
      <c r="J13" s="238"/>
      <c r="K13" s="149"/>
    </row>
    <row r="14" spans="2:11" ht="15" customHeight="1" x14ac:dyDescent="0.3">
      <c r="B14" s="151"/>
      <c r="C14" s="153"/>
      <c r="D14" s="238" t="s">
        <v>473</v>
      </c>
      <c r="E14" s="238"/>
      <c r="F14" s="238"/>
      <c r="G14" s="238"/>
      <c r="H14" s="238"/>
      <c r="I14" s="238"/>
      <c r="J14" s="238"/>
      <c r="K14" s="149"/>
    </row>
    <row r="15" spans="2:11" ht="15" customHeight="1" x14ac:dyDescent="0.3">
      <c r="B15" s="151"/>
      <c r="C15" s="153"/>
      <c r="D15" s="238" t="s">
        <v>474</v>
      </c>
      <c r="E15" s="238"/>
      <c r="F15" s="238"/>
      <c r="G15" s="238"/>
      <c r="H15" s="238"/>
      <c r="I15" s="238"/>
      <c r="J15" s="238"/>
      <c r="K15" s="149"/>
    </row>
    <row r="16" spans="2:11" ht="15" customHeight="1" x14ac:dyDescent="0.3">
      <c r="B16" s="151"/>
      <c r="C16" s="153"/>
      <c r="D16" s="153"/>
      <c r="E16" s="154" t="s">
        <v>49</v>
      </c>
      <c r="F16" s="238" t="s">
        <v>475</v>
      </c>
      <c r="G16" s="238"/>
      <c r="H16" s="238"/>
      <c r="I16" s="238"/>
      <c r="J16" s="238"/>
      <c r="K16" s="149"/>
    </row>
    <row r="17" spans="2:11" ht="15" customHeight="1" x14ac:dyDescent="0.3">
      <c r="B17" s="151"/>
      <c r="C17" s="153"/>
      <c r="D17" s="153"/>
      <c r="E17" s="154" t="s">
        <v>476</v>
      </c>
      <c r="F17" s="238" t="s">
        <v>477</v>
      </c>
      <c r="G17" s="238"/>
      <c r="H17" s="238"/>
      <c r="I17" s="238"/>
      <c r="J17" s="238"/>
      <c r="K17" s="149"/>
    </row>
    <row r="18" spans="2:11" ht="15" customHeight="1" x14ac:dyDescent="0.3">
      <c r="B18" s="151"/>
      <c r="C18" s="153"/>
      <c r="D18" s="153"/>
      <c r="E18" s="154" t="s">
        <v>478</v>
      </c>
      <c r="F18" s="238" t="s">
        <v>479</v>
      </c>
      <c r="G18" s="238"/>
      <c r="H18" s="238"/>
      <c r="I18" s="238"/>
      <c r="J18" s="238"/>
      <c r="K18" s="149"/>
    </row>
    <row r="19" spans="2:11" ht="15" customHeight="1" x14ac:dyDescent="0.3">
      <c r="B19" s="151"/>
      <c r="C19" s="153"/>
      <c r="D19" s="153"/>
      <c r="E19" s="154" t="s">
        <v>46</v>
      </c>
      <c r="F19" s="238" t="s">
        <v>480</v>
      </c>
      <c r="G19" s="238"/>
      <c r="H19" s="238"/>
      <c r="I19" s="238"/>
      <c r="J19" s="238"/>
      <c r="K19" s="149"/>
    </row>
    <row r="20" spans="2:11" ht="15" customHeight="1" x14ac:dyDescent="0.3">
      <c r="B20" s="151"/>
      <c r="C20" s="153"/>
      <c r="D20" s="153"/>
      <c r="E20" s="154" t="s">
        <v>454</v>
      </c>
      <c r="F20" s="238" t="s">
        <v>455</v>
      </c>
      <c r="G20" s="238"/>
      <c r="H20" s="238"/>
      <c r="I20" s="238"/>
      <c r="J20" s="238"/>
      <c r="K20" s="149"/>
    </row>
    <row r="21" spans="2:11" ht="15" customHeight="1" x14ac:dyDescent="0.3">
      <c r="B21" s="151"/>
      <c r="C21" s="153"/>
      <c r="D21" s="153"/>
      <c r="E21" s="154" t="s">
        <v>481</v>
      </c>
      <c r="F21" s="238" t="s">
        <v>482</v>
      </c>
      <c r="G21" s="238"/>
      <c r="H21" s="238"/>
      <c r="I21" s="238"/>
      <c r="J21" s="238"/>
      <c r="K21" s="149"/>
    </row>
    <row r="22" spans="2:11" ht="12.75" customHeight="1" x14ac:dyDescent="0.3">
      <c r="B22" s="151"/>
      <c r="C22" s="153"/>
      <c r="D22" s="153"/>
      <c r="E22" s="153"/>
      <c r="F22" s="153"/>
      <c r="G22" s="153"/>
      <c r="H22" s="153"/>
      <c r="I22" s="153"/>
      <c r="J22" s="153"/>
      <c r="K22" s="149"/>
    </row>
    <row r="23" spans="2:11" ht="15" customHeight="1" x14ac:dyDescent="0.3">
      <c r="B23" s="151"/>
      <c r="C23" s="238" t="s">
        <v>483</v>
      </c>
      <c r="D23" s="238"/>
      <c r="E23" s="238"/>
      <c r="F23" s="238"/>
      <c r="G23" s="238"/>
      <c r="H23" s="238"/>
      <c r="I23" s="238"/>
      <c r="J23" s="238"/>
      <c r="K23" s="149"/>
    </row>
    <row r="24" spans="2:11" ht="15" customHeight="1" x14ac:dyDescent="0.3">
      <c r="B24" s="151"/>
      <c r="C24" s="238" t="s">
        <v>484</v>
      </c>
      <c r="D24" s="238"/>
      <c r="E24" s="238"/>
      <c r="F24" s="238"/>
      <c r="G24" s="238"/>
      <c r="H24" s="238"/>
      <c r="I24" s="238"/>
      <c r="J24" s="238"/>
      <c r="K24" s="149"/>
    </row>
    <row r="25" spans="2:11" ht="15" customHeight="1" x14ac:dyDescent="0.3">
      <c r="B25" s="151"/>
      <c r="C25" s="152"/>
      <c r="D25" s="238" t="s">
        <v>485</v>
      </c>
      <c r="E25" s="238"/>
      <c r="F25" s="238"/>
      <c r="G25" s="238"/>
      <c r="H25" s="238"/>
      <c r="I25" s="238"/>
      <c r="J25" s="238"/>
      <c r="K25" s="149"/>
    </row>
    <row r="26" spans="2:11" ht="15" customHeight="1" x14ac:dyDescent="0.3">
      <c r="B26" s="151"/>
      <c r="C26" s="153"/>
      <c r="D26" s="238" t="s">
        <v>486</v>
      </c>
      <c r="E26" s="238"/>
      <c r="F26" s="238"/>
      <c r="G26" s="238"/>
      <c r="H26" s="238"/>
      <c r="I26" s="238"/>
      <c r="J26" s="238"/>
      <c r="K26" s="149"/>
    </row>
    <row r="27" spans="2:11" ht="12.75" customHeight="1" x14ac:dyDescent="0.3">
      <c r="B27" s="151"/>
      <c r="C27" s="153"/>
      <c r="D27" s="153"/>
      <c r="E27" s="153"/>
      <c r="F27" s="153"/>
      <c r="G27" s="153"/>
      <c r="H27" s="153"/>
      <c r="I27" s="153"/>
      <c r="J27" s="153"/>
      <c r="K27" s="149"/>
    </row>
    <row r="28" spans="2:11" ht="15" customHeight="1" x14ac:dyDescent="0.3">
      <c r="B28" s="151"/>
      <c r="C28" s="153"/>
      <c r="D28" s="238" t="s">
        <v>487</v>
      </c>
      <c r="E28" s="238"/>
      <c r="F28" s="238"/>
      <c r="G28" s="238"/>
      <c r="H28" s="238"/>
      <c r="I28" s="238"/>
      <c r="J28" s="238"/>
      <c r="K28" s="149"/>
    </row>
    <row r="29" spans="2:11" ht="15" customHeight="1" x14ac:dyDescent="0.3">
      <c r="B29" s="151"/>
      <c r="C29" s="153"/>
      <c r="D29" s="238" t="s">
        <v>488</v>
      </c>
      <c r="E29" s="238"/>
      <c r="F29" s="238"/>
      <c r="G29" s="238"/>
      <c r="H29" s="238"/>
      <c r="I29" s="238"/>
      <c r="J29" s="238"/>
      <c r="K29" s="149"/>
    </row>
    <row r="30" spans="2:11" ht="12.75" customHeight="1" x14ac:dyDescent="0.3">
      <c r="B30" s="151"/>
      <c r="C30" s="153"/>
      <c r="D30" s="153"/>
      <c r="E30" s="153"/>
      <c r="F30" s="153"/>
      <c r="G30" s="153"/>
      <c r="H30" s="153"/>
      <c r="I30" s="153"/>
      <c r="J30" s="153"/>
      <c r="K30" s="149"/>
    </row>
    <row r="31" spans="2:11" ht="15" customHeight="1" x14ac:dyDescent="0.3">
      <c r="B31" s="151"/>
      <c r="C31" s="153"/>
      <c r="D31" s="238" t="s">
        <v>489</v>
      </c>
      <c r="E31" s="238"/>
      <c r="F31" s="238"/>
      <c r="G31" s="238"/>
      <c r="H31" s="238"/>
      <c r="I31" s="238"/>
      <c r="J31" s="238"/>
      <c r="K31" s="149"/>
    </row>
    <row r="32" spans="2:11" ht="15" customHeight="1" x14ac:dyDescent="0.3">
      <c r="B32" s="151"/>
      <c r="C32" s="153"/>
      <c r="D32" s="238" t="s">
        <v>490</v>
      </c>
      <c r="E32" s="238"/>
      <c r="F32" s="238"/>
      <c r="G32" s="238"/>
      <c r="H32" s="238"/>
      <c r="I32" s="238"/>
      <c r="J32" s="238"/>
      <c r="K32" s="149"/>
    </row>
    <row r="33" spans="2:11" ht="15" customHeight="1" x14ac:dyDescent="0.3">
      <c r="B33" s="151"/>
      <c r="C33" s="153"/>
      <c r="D33" s="238" t="s">
        <v>491</v>
      </c>
      <c r="E33" s="238"/>
      <c r="F33" s="238"/>
      <c r="G33" s="238"/>
      <c r="H33" s="238"/>
      <c r="I33" s="238"/>
      <c r="J33" s="238"/>
      <c r="K33" s="149"/>
    </row>
    <row r="34" spans="2:11" ht="15" customHeight="1" x14ac:dyDescent="0.3">
      <c r="B34" s="151"/>
      <c r="C34" s="153"/>
      <c r="D34" s="152"/>
      <c r="E34" s="155" t="s">
        <v>64</v>
      </c>
      <c r="F34" s="152"/>
      <c r="G34" s="238" t="s">
        <v>492</v>
      </c>
      <c r="H34" s="238"/>
      <c r="I34" s="238"/>
      <c r="J34" s="238"/>
      <c r="K34" s="149"/>
    </row>
    <row r="35" spans="2:11" ht="30.75" customHeight="1" x14ac:dyDescent="0.3">
      <c r="B35" s="151"/>
      <c r="C35" s="153"/>
      <c r="D35" s="152"/>
      <c r="E35" s="155" t="s">
        <v>493</v>
      </c>
      <c r="F35" s="152"/>
      <c r="G35" s="238" t="s">
        <v>494</v>
      </c>
      <c r="H35" s="238"/>
      <c r="I35" s="238"/>
      <c r="J35" s="238"/>
      <c r="K35" s="149"/>
    </row>
    <row r="36" spans="2:11" ht="15" customHeight="1" x14ac:dyDescent="0.3">
      <c r="B36" s="151"/>
      <c r="C36" s="153"/>
      <c r="D36" s="152"/>
      <c r="E36" s="155" t="s">
        <v>42</v>
      </c>
      <c r="F36" s="152"/>
      <c r="G36" s="238" t="s">
        <v>495</v>
      </c>
      <c r="H36" s="238"/>
      <c r="I36" s="238"/>
      <c r="J36" s="238"/>
      <c r="K36" s="149"/>
    </row>
    <row r="37" spans="2:11" ht="15" customHeight="1" x14ac:dyDescent="0.3">
      <c r="B37" s="151"/>
      <c r="C37" s="153"/>
      <c r="D37" s="152"/>
      <c r="E37" s="155" t="s">
        <v>65</v>
      </c>
      <c r="F37" s="152"/>
      <c r="G37" s="238" t="s">
        <v>496</v>
      </c>
      <c r="H37" s="238"/>
      <c r="I37" s="238"/>
      <c r="J37" s="238"/>
      <c r="K37" s="149"/>
    </row>
    <row r="38" spans="2:11" ht="15" customHeight="1" x14ac:dyDescent="0.3">
      <c r="B38" s="151"/>
      <c r="C38" s="153"/>
      <c r="D38" s="152"/>
      <c r="E38" s="155" t="s">
        <v>66</v>
      </c>
      <c r="F38" s="152"/>
      <c r="G38" s="238" t="s">
        <v>497</v>
      </c>
      <c r="H38" s="238"/>
      <c r="I38" s="238"/>
      <c r="J38" s="238"/>
      <c r="K38" s="149"/>
    </row>
    <row r="39" spans="2:11" ht="15" customHeight="1" x14ac:dyDescent="0.3">
      <c r="B39" s="151"/>
      <c r="C39" s="153"/>
      <c r="D39" s="152"/>
      <c r="E39" s="155" t="s">
        <v>67</v>
      </c>
      <c r="F39" s="152"/>
      <c r="G39" s="238" t="s">
        <v>498</v>
      </c>
      <c r="H39" s="238"/>
      <c r="I39" s="238"/>
      <c r="J39" s="238"/>
      <c r="K39" s="149"/>
    </row>
    <row r="40" spans="2:11" ht="15" customHeight="1" x14ac:dyDescent="0.3">
      <c r="B40" s="151"/>
      <c r="C40" s="153"/>
      <c r="D40" s="152"/>
      <c r="E40" s="155" t="s">
        <v>499</v>
      </c>
      <c r="F40" s="152"/>
      <c r="G40" s="238" t="s">
        <v>500</v>
      </c>
      <c r="H40" s="238"/>
      <c r="I40" s="238"/>
      <c r="J40" s="238"/>
      <c r="K40" s="149"/>
    </row>
    <row r="41" spans="2:11" ht="15" customHeight="1" x14ac:dyDescent="0.3">
      <c r="B41" s="151"/>
      <c r="C41" s="153"/>
      <c r="D41" s="152"/>
      <c r="E41" s="155"/>
      <c r="F41" s="152"/>
      <c r="G41" s="238" t="s">
        <v>501</v>
      </c>
      <c r="H41" s="238"/>
      <c r="I41" s="238"/>
      <c r="J41" s="238"/>
      <c r="K41" s="149"/>
    </row>
    <row r="42" spans="2:11" ht="15" customHeight="1" x14ac:dyDescent="0.3">
      <c r="B42" s="151"/>
      <c r="C42" s="153"/>
      <c r="D42" s="152"/>
      <c r="E42" s="155" t="s">
        <v>502</v>
      </c>
      <c r="F42" s="152"/>
      <c r="G42" s="238" t="s">
        <v>503</v>
      </c>
      <c r="H42" s="238"/>
      <c r="I42" s="238"/>
      <c r="J42" s="238"/>
      <c r="K42" s="149"/>
    </row>
    <row r="43" spans="2:11" ht="15" customHeight="1" x14ac:dyDescent="0.3">
      <c r="B43" s="151"/>
      <c r="C43" s="153"/>
      <c r="D43" s="152"/>
      <c r="E43" s="155" t="s">
        <v>69</v>
      </c>
      <c r="F43" s="152"/>
      <c r="G43" s="238" t="s">
        <v>504</v>
      </c>
      <c r="H43" s="238"/>
      <c r="I43" s="238"/>
      <c r="J43" s="238"/>
      <c r="K43" s="149"/>
    </row>
    <row r="44" spans="2:11" ht="12.75" customHeight="1" x14ac:dyDescent="0.3">
      <c r="B44" s="151"/>
      <c r="C44" s="153"/>
      <c r="D44" s="152"/>
      <c r="E44" s="152"/>
      <c r="F44" s="152"/>
      <c r="G44" s="152"/>
      <c r="H44" s="152"/>
      <c r="I44" s="152"/>
      <c r="J44" s="152"/>
      <c r="K44" s="149"/>
    </row>
    <row r="45" spans="2:11" ht="15" customHeight="1" x14ac:dyDescent="0.3">
      <c r="B45" s="151"/>
      <c r="C45" s="153"/>
      <c r="D45" s="238" t="s">
        <v>505</v>
      </c>
      <c r="E45" s="238"/>
      <c r="F45" s="238"/>
      <c r="G45" s="238"/>
      <c r="H45" s="238"/>
      <c r="I45" s="238"/>
      <c r="J45" s="238"/>
      <c r="K45" s="149"/>
    </row>
    <row r="46" spans="2:11" ht="15" customHeight="1" x14ac:dyDescent="0.3">
      <c r="B46" s="151"/>
      <c r="C46" s="153"/>
      <c r="D46" s="153"/>
      <c r="E46" s="238" t="s">
        <v>506</v>
      </c>
      <c r="F46" s="238"/>
      <c r="G46" s="238"/>
      <c r="H46" s="238"/>
      <c r="I46" s="238"/>
      <c r="J46" s="238"/>
      <c r="K46" s="149"/>
    </row>
    <row r="47" spans="2:11" ht="15" customHeight="1" x14ac:dyDescent="0.3">
      <c r="B47" s="151"/>
      <c r="C47" s="153"/>
      <c r="D47" s="153"/>
      <c r="E47" s="238" t="s">
        <v>507</v>
      </c>
      <c r="F47" s="238"/>
      <c r="G47" s="238"/>
      <c r="H47" s="238"/>
      <c r="I47" s="238"/>
      <c r="J47" s="238"/>
      <c r="K47" s="149"/>
    </row>
    <row r="48" spans="2:11" ht="15" customHeight="1" x14ac:dyDescent="0.3">
      <c r="B48" s="151"/>
      <c r="C48" s="153"/>
      <c r="D48" s="153"/>
      <c r="E48" s="238" t="s">
        <v>508</v>
      </c>
      <c r="F48" s="238"/>
      <c r="G48" s="238"/>
      <c r="H48" s="238"/>
      <c r="I48" s="238"/>
      <c r="J48" s="238"/>
      <c r="K48" s="149"/>
    </row>
    <row r="49" spans="2:11" ht="15" customHeight="1" x14ac:dyDescent="0.3">
      <c r="B49" s="151"/>
      <c r="C49" s="153"/>
      <c r="D49" s="238" t="s">
        <v>509</v>
      </c>
      <c r="E49" s="238"/>
      <c r="F49" s="238"/>
      <c r="G49" s="238"/>
      <c r="H49" s="238"/>
      <c r="I49" s="238"/>
      <c r="J49" s="238"/>
      <c r="K49" s="149"/>
    </row>
    <row r="50" spans="2:11" ht="25.5" customHeight="1" x14ac:dyDescent="0.3">
      <c r="B50" s="148"/>
      <c r="C50" s="240" t="s">
        <v>510</v>
      </c>
      <c r="D50" s="240"/>
      <c r="E50" s="240"/>
      <c r="F50" s="240"/>
      <c r="G50" s="240"/>
      <c r="H50" s="240"/>
      <c r="I50" s="240"/>
      <c r="J50" s="240"/>
      <c r="K50" s="149"/>
    </row>
    <row r="51" spans="2:11" ht="5.25" customHeight="1" x14ac:dyDescent="0.3">
      <c r="B51" s="148"/>
      <c r="C51" s="150"/>
      <c r="D51" s="150"/>
      <c r="E51" s="150"/>
      <c r="F51" s="150"/>
      <c r="G51" s="150"/>
      <c r="H51" s="150"/>
      <c r="I51" s="150"/>
      <c r="J51" s="150"/>
      <c r="K51" s="149"/>
    </row>
    <row r="52" spans="2:11" ht="15" customHeight="1" x14ac:dyDescent="0.3">
      <c r="B52" s="148"/>
      <c r="C52" s="238" t="s">
        <v>511</v>
      </c>
      <c r="D52" s="238"/>
      <c r="E52" s="238"/>
      <c r="F52" s="238"/>
      <c r="G52" s="238"/>
      <c r="H52" s="238"/>
      <c r="I52" s="238"/>
      <c r="J52" s="238"/>
      <c r="K52" s="149"/>
    </row>
    <row r="53" spans="2:11" ht="15" customHeight="1" x14ac:dyDescent="0.3">
      <c r="B53" s="148"/>
      <c r="C53" s="238" t="s">
        <v>512</v>
      </c>
      <c r="D53" s="238"/>
      <c r="E53" s="238"/>
      <c r="F53" s="238"/>
      <c r="G53" s="238"/>
      <c r="H53" s="238"/>
      <c r="I53" s="238"/>
      <c r="J53" s="238"/>
      <c r="K53" s="149"/>
    </row>
    <row r="54" spans="2:11" ht="12.75" customHeight="1" x14ac:dyDescent="0.3">
      <c r="B54" s="148"/>
      <c r="C54" s="152"/>
      <c r="D54" s="152"/>
      <c r="E54" s="152"/>
      <c r="F54" s="152"/>
      <c r="G54" s="152"/>
      <c r="H54" s="152"/>
      <c r="I54" s="152"/>
      <c r="J54" s="152"/>
      <c r="K54" s="149"/>
    </row>
    <row r="55" spans="2:11" ht="15" customHeight="1" x14ac:dyDescent="0.3">
      <c r="B55" s="148"/>
      <c r="C55" s="238" t="s">
        <v>513</v>
      </c>
      <c r="D55" s="238"/>
      <c r="E55" s="238"/>
      <c r="F55" s="238"/>
      <c r="G55" s="238"/>
      <c r="H55" s="238"/>
      <c r="I55" s="238"/>
      <c r="J55" s="238"/>
      <c r="K55" s="149"/>
    </row>
    <row r="56" spans="2:11" ht="15" customHeight="1" x14ac:dyDescent="0.3">
      <c r="B56" s="148"/>
      <c r="C56" s="153"/>
      <c r="D56" s="238" t="s">
        <v>514</v>
      </c>
      <c r="E56" s="238"/>
      <c r="F56" s="238"/>
      <c r="G56" s="238"/>
      <c r="H56" s="238"/>
      <c r="I56" s="238"/>
      <c r="J56" s="238"/>
      <c r="K56" s="149"/>
    </row>
    <row r="57" spans="2:11" ht="15" customHeight="1" x14ac:dyDescent="0.3">
      <c r="B57" s="148"/>
      <c r="C57" s="153"/>
      <c r="D57" s="238" t="s">
        <v>515</v>
      </c>
      <c r="E57" s="238"/>
      <c r="F57" s="238"/>
      <c r="G57" s="238"/>
      <c r="H57" s="238"/>
      <c r="I57" s="238"/>
      <c r="J57" s="238"/>
      <c r="K57" s="149"/>
    </row>
    <row r="58" spans="2:11" ht="15" customHeight="1" x14ac:dyDescent="0.3">
      <c r="B58" s="148"/>
      <c r="C58" s="153"/>
      <c r="D58" s="238" t="s">
        <v>516</v>
      </c>
      <c r="E58" s="238"/>
      <c r="F58" s="238"/>
      <c r="G58" s="238"/>
      <c r="H58" s="238"/>
      <c r="I58" s="238"/>
      <c r="J58" s="238"/>
      <c r="K58" s="149"/>
    </row>
    <row r="59" spans="2:11" ht="15" customHeight="1" x14ac:dyDescent="0.3">
      <c r="B59" s="148"/>
      <c r="C59" s="153"/>
      <c r="D59" s="238" t="s">
        <v>517</v>
      </c>
      <c r="E59" s="238"/>
      <c r="F59" s="238"/>
      <c r="G59" s="238"/>
      <c r="H59" s="238"/>
      <c r="I59" s="238"/>
      <c r="J59" s="238"/>
      <c r="K59" s="149"/>
    </row>
    <row r="60" spans="2:11" ht="15" customHeight="1" x14ac:dyDescent="0.3">
      <c r="B60" s="148"/>
      <c r="C60" s="153"/>
      <c r="D60" s="239" t="s">
        <v>518</v>
      </c>
      <c r="E60" s="239"/>
      <c r="F60" s="239"/>
      <c r="G60" s="239"/>
      <c r="H60" s="239"/>
      <c r="I60" s="239"/>
      <c r="J60" s="239"/>
      <c r="K60" s="149"/>
    </row>
    <row r="61" spans="2:11" ht="15" customHeight="1" x14ac:dyDescent="0.3">
      <c r="B61" s="148"/>
      <c r="C61" s="153"/>
      <c r="D61" s="238" t="s">
        <v>519</v>
      </c>
      <c r="E61" s="238"/>
      <c r="F61" s="238"/>
      <c r="G61" s="238"/>
      <c r="H61" s="238"/>
      <c r="I61" s="238"/>
      <c r="J61" s="238"/>
      <c r="K61" s="149"/>
    </row>
    <row r="62" spans="2:11" ht="12.75" customHeight="1" x14ac:dyDescent="0.3">
      <c r="B62" s="148"/>
      <c r="C62" s="153"/>
      <c r="D62" s="153"/>
      <c r="E62" s="156"/>
      <c r="F62" s="153"/>
      <c r="G62" s="153"/>
      <c r="H62" s="153"/>
      <c r="I62" s="153"/>
      <c r="J62" s="153"/>
      <c r="K62" s="149"/>
    </row>
    <row r="63" spans="2:11" ht="15" customHeight="1" x14ac:dyDescent="0.3">
      <c r="B63" s="148"/>
      <c r="C63" s="153"/>
      <c r="D63" s="238" t="s">
        <v>520</v>
      </c>
      <c r="E63" s="238"/>
      <c r="F63" s="238"/>
      <c r="G63" s="238"/>
      <c r="H63" s="238"/>
      <c r="I63" s="238"/>
      <c r="J63" s="238"/>
      <c r="K63" s="149"/>
    </row>
    <row r="64" spans="2:11" ht="15" customHeight="1" x14ac:dyDescent="0.3">
      <c r="B64" s="148"/>
      <c r="C64" s="153"/>
      <c r="D64" s="239" t="s">
        <v>521</v>
      </c>
      <c r="E64" s="239"/>
      <c r="F64" s="239"/>
      <c r="G64" s="239"/>
      <c r="H64" s="239"/>
      <c r="I64" s="239"/>
      <c r="J64" s="239"/>
      <c r="K64" s="149"/>
    </row>
    <row r="65" spans="2:11" ht="15" customHeight="1" x14ac:dyDescent="0.3">
      <c r="B65" s="148"/>
      <c r="C65" s="153"/>
      <c r="D65" s="238" t="s">
        <v>522</v>
      </c>
      <c r="E65" s="238"/>
      <c r="F65" s="238"/>
      <c r="G65" s="238"/>
      <c r="H65" s="238"/>
      <c r="I65" s="238"/>
      <c r="J65" s="238"/>
      <c r="K65" s="149"/>
    </row>
    <row r="66" spans="2:11" ht="15" customHeight="1" x14ac:dyDescent="0.3">
      <c r="B66" s="148"/>
      <c r="C66" s="153"/>
      <c r="D66" s="238" t="s">
        <v>523</v>
      </c>
      <c r="E66" s="238"/>
      <c r="F66" s="238"/>
      <c r="G66" s="238"/>
      <c r="H66" s="238"/>
      <c r="I66" s="238"/>
      <c r="J66" s="238"/>
      <c r="K66" s="149"/>
    </row>
    <row r="67" spans="2:11" ht="15" customHeight="1" x14ac:dyDescent="0.3">
      <c r="B67" s="148"/>
      <c r="C67" s="153"/>
      <c r="D67" s="238" t="s">
        <v>524</v>
      </c>
      <c r="E67" s="238"/>
      <c r="F67" s="238"/>
      <c r="G67" s="238"/>
      <c r="H67" s="238"/>
      <c r="I67" s="238"/>
      <c r="J67" s="238"/>
      <c r="K67" s="149"/>
    </row>
    <row r="68" spans="2:11" ht="15" customHeight="1" x14ac:dyDescent="0.3">
      <c r="B68" s="148"/>
      <c r="C68" s="153"/>
      <c r="D68" s="238" t="s">
        <v>525</v>
      </c>
      <c r="E68" s="238"/>
      <c r="F68" s="238"/>
      <c r="G68" s="238"/>
      <c r="H68" s="238"/>
      <c r="I68" s="238"/>
      <c r="J68" s="238"/>
      <c r="K68" s="149"/>
    </row>
    <row r="69" spans="2:11" ht="12.75" customHeight="1" x14ac:dyDescent="0.3">
      <c r="B69" s="157"/>
      <c r="C69" s="158"/>
      <c r="D69" s="158"/>
      <c r="E69" s="158"/>
      <c r="F69" s="158"/>
      <c r="G69" s="158"/>
      <c r="H69" s="158"/>
      <c r="I69" s="158"/>
      <c r="J69" s="158"/>
      <c r="K69" s="159"/>
    </row>
    <row r="70" spans="2:11" ht="18.75" customHeight="1" x14ac:dyDescent="0.3">
      <c r="B70" s="160"/>
      <c r="C70" s="160"/>
      <c r="D70" s="160"/>
      <c r="E70" s="160"/>
      <c r="F70" s="160"/>
      <c r="G70" s="160"/>
      <c r="H70" s="160"/>
      <c r="I70" s="160"/>
      <c r="J70" s="160"/>
      <c r="K70" s="161"/>
    </row>
    <row r="71" spans="2:11" ht="18.75" customHeight="1" x14ac:dyDescent="0.3">
      <c r="B71" s="161"/>
      <c r="C71" s="161"/>
      <c r="D71" s="161"/>
      <c r="E71" s="161"/>
      <c r="F71" s="161"/>
      <c r="G71" s="161"/>
      <c r="H71" s="161"/>
      <c r="I71" s="161"/>
      <c r="J71" s="161"/>
      <c r="K71" s="161"/>
    </row>
    <row r="72" spans="2:11" ht="7.5" customHeight="1" x14ac:dyDescent="0.3">
      <c r="B72" s="162"/>
      <c r="C72" s="163"/>
      <c r="D72" s="163"/>
      <c r="E72" s="163"/>
      <c r="F72" s="163"/>
      <c r="G72" s="163"/>
      <c r="H72" s="163"/>
      <c r="I72" s="163"/>
      <c r="J72" s="163"/>
      <c r="K72" s="164"/>
    </row>
    <row r="73" spans="2:11" ht="45" customHeight="1" x14ac:dyDescent="0.3">
      <c r="B73" s="165"/>
      <c r="C73" s="237" t="s">
        <v>55</v>
      </c>
      <c r="D73" s="237"/>
      <c r="E73" s="237"/>
      <c r="F73" s="237"/>
      <c r="G73" s="237"/>
      <c r="H73" s="237"/>
      <c r="I73" s="237"/>
      <c r="J73" s="237"/>
      <c r="K73" s="166"/>
    </row>
    <row r="74" spans="2:11" ht="17.25" customHeight="1" x14ac:dyDescent="0.3">
      <c r="B74" s="165"/>
      <c r="C74" s="167" t="s">
        <v>526</v>
      </c>
      <c r="D74" s="167"/>
      <c r="E74" s="167"/>
      <c r="F74" s="167" t="s">
        <v>527</v>
      </c>
      <c r="G74" s="168"/>
      <c r="H74" s="167" t="s">
        <v>65</v>
      </c>
      <c r="I74" s="167" t="s">
        <v>43</v>
      </c>
      <c r="J74" s="167" t="s">
        <v>528</v>
      </c>
      <c r="K74" s="166"/>
    </row>
    <row r="75" spans="2:11" ht="17.25" customHeight="1" x14ac:dyDescent="0.3">
      <c r="B75" s="165"/>
      <c r="C75" s="169" t="s">
        <v>529</v>
      </c>
      <c r="D75" s="169"/>
      <c r="E75" s="169"/>
      <c r="F75" s="170" t="s">
        <v>530</v>
      </c>
      <c r="G75" s="171"/>
      <c r="H75" s="169"/>
      <c r="I75" s="169"/>
      <c r="J75" s="169" t="s">
        <v>531</v>
      </c>
      <c r="K75" s="166"/>
    </row>
    <row r="76" spans="2:11" ht="5.25" customHeight="1" x14ac:dyDescent="0.3">
      <c r="B76" s="165"/>
      <c r="C76" s="172"/>
      <c r="D76" s="172"/>
      <c r="E76" s="172"/>
      <c r="F76" s="172"/>
      <c r="G76" s="173"/>
      <c r="H76" s="172"/>
      <c r="I76" s="172"/>
      <c r="J76" s="172"/>
      <c r="K76" s="166"/>
    </row>
    <row r="77" spans="2:11" ht="15" customHeight="1" x14ac:dyDescent="0.3">
      <c r="B77" s="165"/>
      <c r="C77" s="155" t="s">
        <v>42</v>
      </c>
      <c r="D77" s="172"/>
      <c r="E77" s="172"/>
      <c r="F77" s="174" t="s">
        <v>532</v>
      </c>
      <c r="G77" s="173"/>
      <c r="H77" s="155" t="s">
        <v>533</v>
      </c>
      <c r="I77" s="155" t="s">
        <v>534</v>
      </c>
      <c r="J77" s="155">
        <v>20</v>
      </c>
      <c r="K77" s="166"/>
    </row>
    <row r="78" spans="2:11" ht="15" customHeight="1" x14ac:dyDescent="0.3">
      <c r="B78" s="165"/>
      <c r="C78" s="155" t="s">
        <v>535</v>
      </c>
      <c r="D78" s="155"/>
      <c r="E78" s="155"/>
      <c r="F78" s="174" t="s">
        <v>532</v>
      </c>
      <c r="G78" s="173"/>
      <c r="H78" s="155" t="s">
        <v>536</v>
      </c>
      <c r="I78" s="155" t="s">
        <v>534</v>
      </c>
      <c r="J78" s="155">
        <v>120</v>
      </c>
      <c r="K78" s="166"/>
    </row>
    <row r="79" spans="2:11" ht="15" customHeight="1" x14ac:dyDescent="0.3">
      <c r="B79" s="175"/>
      <c r="C79" s="155" t="s">
        <v>537</v>
      </c>
      <c r="D79" s="155"/>
      <c r="E79" s="155"/>
      <c r="F79" s="174" t="s">
        <v>538</v>
      </c>
      <c r="G79" s="173"/>
      <c r="H79" s="155" t="s">
        <v>539</v>
      </c>
      <c r="I79" s="155" t="s">
        <v>534</v>
      </c>
      <c r="J79" s="155">
        <v>50</v>
      </c>
      <c r="K79" s="166"/>
    </row>
    <row r="80" spans="2:11" ht="15" customHeight="1" x14ac:dyDescent="0.3">
      <c r="B80" s="175"/>
      <c r="C80" s="155" t="s">
        <v>540</v>
      </c>
      <c r="D80" s="155"/>
      <c r="E80" s="155"/>
      <c r="F80" s="174" t="s">
        <v>532</v>
      </c>
      <c r="G80" s="173"/>
      <c r="H80" s="155" t="s">
        <v>541</v>
      </c>
      <c r="I80" s="155" t="s">
        <v>542</v>
      </c>
      <c r="J80" s="155"/>
      <c r="K80" s="166"/>
    </row>
    <row r="81" spans="2:11" ht="15" customHeight="1" x14ac:dyDescent="0.3">
      <c r="B81" s="175"/>
      <c r="C81" s="176" t="s">
        <v>543</v>
      </c>
      <c r="D81" s="176"/>
      <c r="E81" s="176"/>
      <c r="F81" s="177" t="s">
        <v>538</v>
      </c>
      <c r="G81" s="176"/>
      <c r="H81" s="176" t="s">
        <v>544</v>
      </c>
      <c r="I81" s="176" t="s">
        <v>534</v>
      </c>
      <c r="J81" s="176">
        <v>15</v>
      </c>
      <c r="K81" s="166"/>
    </row>
    <row r="82" spans="2:11" ht="15" customHeight="1" x14ac:dyDescent="0.3">
      <c r="B82" s="175"/>
      <c r="C82" s="176" t="s">
        <v>545</v>
      </c>
      <c r="D82" s="176"/>
      <c r="E82" s="176"/>
      <c r="F82" s="177" t="s">
        <v>538</v>
      </c>
      <c r="G82" s="176"/>
      <c r="H82" s="176" t="s">
        <v>546</v>
      </c>
      <c r="I82" s="176" t="s">
        <v>534</v>
      </c>
      <c r="J82" s="176">
        <v>15</v>
      </c>
      <c r="K82" s="166"/>
    </row>
    <row r="83" spans="2:11" ht="15" customHeight="1" x14ac:dyDescent="0.3">
      <c r="B83" s="175"/>
      <c r="C83" s="176" t="s">
        <v>547</v>
      </c>
      <c r="D83" s="176"/>
      <c r="E83" s="176"/>
      <c r="F83" s="177" t="s">
        <v>538</v>
      </c>
      <c r="G83" s="176"/>
      <c r="H83" s="176" t="s">
        <v>548</v>
      </c>
      <c r="I83" s="176" t="s">
        <v>534</v>
      </c>
      <c r="J83" s="176">
        <v>20</v>
      </c>
      <c r="K83" s="166"/>
    </row>
    <row r="84" spans="2:11" ht="15" customHeight="1" x14ac:dyDescent="0.3">
      <c r="B84" s="175"/>
      <c r="C84" s="176" t="s">
        <v>549</v>
      </c>
      <c r="D84" s="176"/>
      <c r="E84" s="176"/>
      <c r="F84" s="177" t="s">
        <v>538</v>
      </c>
      <c r="G84" s="176"/>
      <c r="H84" s="176" t="s">
        <v>550</v>
      </c>
      <c r="I84" s="176" t="s">
        <v>534</v>
      </c>
      <c r="J84" s="176">
        <v>20</v>
      </c>
      <c r="K84" s="166"/>
    </row>
    <row r="85" spans="2:11" ht="15" customHeight="1" x14ac:dyDescent="0.3">
      <c r="B85" s="175"/>
      <c r="C85" s="155" t="s">
        <v>551</v>
      </c>
      <c r="D85" s="155"/>
      <c r="E85" s="155"/>
      <c r="F85" s="174" t="s">
        <v>538</v>
      </c>
      <c r="G85" s="173"/>
      <c r="H85" s="155" t="s">
        <v>552</v>
      </c>
      <c r="I85" s="155" t="s">
        <v>534</v>
      </c>
      <c r="J85" s="155">
        <v>50</v>
      </c>
      <c r="K85" s="166"/>
    </row>
    <row r="86" spans="2:11" ht="15" customHeight="1" x14ac:dyDescent="0.3">
      <c r="B86" s="175"/>
      <c r="C86" s="155" t="s">
        <v>553</v>
      </c>
      <c r="D86" s="155"/>
      <c r="E86" s="155"/>
      <c r="F86" s="174" t="s">
        <v>538</v>
      </c>
      <c r="G86" s="173"/>
      <c r="H86" s="155" t="s">
        <v>554</v>
      </c>
      <c r="I86" s="155" t="s">
        <v>534</v>
      </c>
      <c r="J86" s="155">
        <v>20</v>
      </c>
      <c r="K86" s="166"/>
    </row>
    <row r="87" spans="2:11" ht="15" customHeight="1" x14ac:dyDescent="0.3">
      <c r="B87" s="175"/>
      <c r="C87" s="155" t="s">
        <v>555</v>
      </c>
      <c r="D87" s="155"/>
      <c r="E87" s="155"/>
      <c r="F87" s="174" t="s">
        <v>538</v>
      </c>
      <c r="G87" s="173"/>
      <c r="H87" s="155" t="s">
        <v>556</v>
      </c>
      <c r="I87" s="155" t="s">
        <v>534</v>
      </c>
      <c r="J87" s="155">
        <v>20</v>
      </c>
      <c r="K87" s="166"/>
    </row>
    <row r="88" spans="2:11" ht="15" customHeight="1" x14ac:dyDescent="0.3">
      <c r="B88" s="175"/>
      <c r="C88" s="155" t="s">
        <v>557</v>
      </c>
      <c r="D88" s="155"/>
      <c r="E88" s="155"/>
      <c r="F88" s="174" t="s">
        <v>538</v>
      </c>
      <c r="G88" s="173"/>
      <c r="H88" s="155" t="s">
        <v>558</v>
      </c>
      <c r="I88" s="155" t="s">
        <v>534</v>
      </c>
      <c r="J88" s="155">
        <v>50</v>
      </c>
      <c r="K88" s="166"/>
    </row>
    <row r="89" spans="2:11" ht="15" customHeight="1" x14ac:dyDescent="0.3">
      <c r="B89" s="175"/>
      <c r="C89" s="155" t="s">
        <v>559</v>
      </c>
      <c r="D89" s="155"/>
      <c r="E89" s="155"/>
      <c r="F89" s="174" t="s">
        <v>538</v>
      </c>
      <c r="G89" s="173"/>
      <c r="H89" s="155" t="s">
        <v>559</v>
      </c>
      <c r="I89" s="155" t="s">
        <v>534</v>
      </c>
      <c r="J89" s="155">
        <v>50</v>
      </c>
      <c r="K89" s="166"/>
    </row>
    <row r="90" spans="2:11" ht="15" customHeight="1" x14ac:dyDescent="0.3">
      <c r="B90" s="175"/>
      <c r="C90" s="155" t="s">
        <v>70</v>
      </c>
      <c r="D90" s="155"/>
      <c r="E90" s="155"/>
      <c r="F90" s="174" t="s">
        <v>538</v>
      </c>
      <c r="G90" s="173"/>
      <c r="H90" s="155" t="s">
        <v>560</v>
      </c>
      <c r="I90" s="155" t="s">
        <v>534</v>
      </c>
      <c r="J90" s="155">
        <v>255</v>
      </c>
      <c r="K90" s="166"/>
    </row>
    <row r="91" spans="2:11" ht="15" customHeight="1" x14ac:dyDescent="0.3">
      <c r="B91" s="175"/>
      <c r="C91" s="155" t="s">
        <v>561</v>
      </c>
      <c r="D91" s="155"/>
      <c r="E91" s="155"/>
      <c r="F91" s="174" t="s">
        <v>532</v>
      </c>
      <c r="G91" s="173"/>
      <c r="H91" s="155" t="s">
        <v>562</v>
      </c>
      <c r="I91" s="155" t="s">
        <v>563</v>
      </c>
      <c r="J91" s="155"/>
      <c r="K91" s="166"/>
    </row>
    <row r="92" spans="2:11" ht="15" customHeight="1" x14ac:dyDescent="0.3">
      <c r="B92" s="175"/>
      <c r="C92" s="155" t="s">
        <v>564</v>
      </c>
      <c r="D92" s="155"/>
      <c r="E92" s="155"/>
      <c r="F92" s="174" t="s">
        <v>532</v>
      </c>
      <c r="G92" s="173"/>
      <c r="H92" s="155" t="s">
        <v>565</v>
      </c>
      <c r="I92" s="155" t="s">
        <v>566</v>
      </c>
      <c r="J92" s="155"/>
      <c r="K92" s="166"/>
    </row>
    <row r="93" spans="2:11" ht="15" customHeight="1" x14ac:dyDescent="0.3">
      <c r="B93" s="175"/>
      <c r="C93" s="155" t="s">
        <v>567</v>
      </c>
      <c r="D93" s="155"/>
      <c r="E93" s="155"/>
      <c r="F93" s="174" t="s">
        <v>532</v>
      </c>
      <c r="G93" s="173"/>
      <c r="H93" s="155" t="s">
        <v>567</v>
      </c>
      <c r="I93" s="155" t="s">
        <v>566</v>
      </c>
      <c r="J93" s="155"/>
      <c r="K93" s="166"/>
    </row>
    <row r="94" spans="2:11" ht="15" customHeight="1" x14ac:dyDescent="0.3">
      <c r="B94" s="175"/>
      <c r="C94" s="155" t="s">
        <v>29</v>
      </c>
      <c r="D94" s="155"/>
      <c r="E94" s="155"/>
      <c r="F94" s="174" t="s">
        <v>532</v>
      </c>
      <c r="G94" s="173"/>
      <c r="H94" s="155" t="s">
        <v>568</v>
      </c>
      <c r="I94" s="155" t="s">
        <v>566</v>
      </c>
      <c r="J94" s="155"/>
      <c r="K94" s="166"/>
    </row>
    <row r="95" spans="2:11" ht="15" customHeight="1" x14ac:dyDescent="0.3">
      <c r="B95" s="175"/>
      <c r="C95" s="155" t="s">
        <v>39</v>
      </c>
      <c r="D95" s="155"/>
      <c r="E95" s="155"/>
      <c r="F95" s="174" t="s">
        <v>532</v>
      </c>
      <c r="G95" s="173"/>
      <c r="H95" s="155" t="s">
        <v>569</v>
      </c>
      <c r="I95" s="155" t="s">
        <v>566</v>
      </c>
      <c r="J95" s="155"/>
      <c r="K95" s="166"/>
    </row>
    <row r="96" spans="2:11" ht="15" customHeight="1" x14ac:dyDescent="0.3">
      <c r="B96" s="178"/>
      <c r="C96" s="179"/>
      <c r="D96" s="179"/>
      <c r="E96" s="179"/>
      <c r="F96" s="179"/>
      <c r="G96" s="179"/>
      <c r="H96" s="179"/>
      <c r="I96" s="179"/>
      <c r="J96" s="179"/>
      <c r="K96" s="180"/>
    </row>
    <row r="97" spans="2:11" ht="18.75" customHeight="1" x14ac:dyDescent="0.3">
      <c r="B97" s="181"/>
      <c r="C97" s="182"/>
      <c r="D97" s="182"/>
      <c r="E97" s="182"/>
      <c r="F97" s="182"/>
      <c r="G97" s="182"/>
      <c r="H97" s="182"/>
      <c r="I97" s="182"/>
      <c r="J97" s="182"/>
      <c r="K97" s="181"/>
    </row>
    <row r="98" spans="2:11" ht="18.75" customHeight="1" x14ac:dyDescent="0.3">
      <c r="B98" s="161"/>
      <c r="C98" s="161"/>
      <c r="D98" s="161"/>
      <c r="E98" s="161"/>
      <c r="F98" s="161"/>
      <c r="G98" s="161"/>
      <c r="H98" s="161"/>
      <c r="I98" s="161"/>
      <c r="J98" s="161"/>
      <c r="K98" s="161"/>
    </row>
    <row r="99" spans="2:11" ht="7.5" customHeight="1" x14ac:dyDescent="0.3">
      <c r="B99" s="162"/>
      <c r="C99" s="163"/>
      <c r="D99" s="163"/>
      <c r="E99" s="163"/>
      <c r="F99" s="163"/>
      <c r="G99" s="163"/>
      <c r="H99" s="163"/>
      <c r="I99" s="163"/>
      <c r="J99" s="163"/>
      <c r="K99" s="164"/>
    </row>
    <row r="100" spans="2:11" ht="45" customHeight="1" x14ac:dyDescent="0.3">
      <c r="B100" s="165"/>
      <c r="C100" s="237" t="s">
        <v>570</v>
      </c>
      <c r="D100" s="237"/>
      <c r="E100" s="237"/>
      <c r="F100" s="237"/>
      <c r="G100" s="237"/>
      <c r="H100" s="237"/>
      <c r="I100" s="237"/>
      <c r="J100" s="237"/>
      <c r="K100" s="166"/>
    </row>
    <row r="101" spans="2:11" ht="17.25" customHeight="1" x14ac:dyDescent="0.3">
      <c r="B101" s="165"/>
      <c r="C101" s="167" t="s">
        <v>526</v>
      </c>
      <c r="D101" s="167"/>
      <c r="E101" s="167"/>
      <c r="F101" s="167" t="s">
        <v>527</v>
      </c>
      <c r="G101" s="168"/>
      <c r="H101" s="167" t="s">
        <v>65</v>
      </c>
      <c r="I101" s="167" t="s">
        <v>43</v>
      </c>
      <c r="J101" s="167" t="s">
        <v>528</v>
      </c>
      <c r="K101" s="166"/>
    </row>
    <row r="102" spans="2:11" ht="17.25" customHeight="1" x14ac:dyDescent="0.3">
      <c r="B102" s="165"/>
      <c r="C102" s="169" t="s">
        <v>529</v>
      </c>
      <c r="D102" s="169"/>
      <c r="E102" s="169"/>
      <c r="F102" s="170" t="s">
        <v>530</v>
      </c>
      <c r="G102" s="171"/>
      <c r="H102" s="169"/>
      <c r="I102" s="169"/>
      <c r="J102" s="169" t="s">
        <v>531</v>
      </c>
      <c r="K102" s="166"/>
    </row>
    <row r="103" spans="2:11" ht="5.25" customHeight="1" x14ac:dyDescent="0.3">
      <c r="B103" s="165"/>
      <c r="C103" s="167"/>
      <c r="D103" s="167"/>
      <c r="E103" s="167"/>
      <c r="F103" s="167"/>
      <c r="G103" s="183"/>
      <c r="H103" s="167"/>
      <c r="I103" s="167"/>
      <c r="J103" s="167"/>
      <c r="K103" s="166"/>
    </row>
    <row r="104" spans="2:11" ht="15" customHeight="1" x14ac:dyDescent="0.3">
      <c r="B104" s="165"/>
      <c r="C104" s="155" t="s">
        <v>42</v>
      </c>
      <c r="D104" s="172"/>
      <c r="E104" s="172"/>
      <c r="F104" s="174" t="s">
        <v>532</v>
      </c>
      <c r="G104" s="183"/>
      <c r="H104" s="155" t="s">
        <v>571</v>
      </c>
      <c r="I104" s="155" t="s">
        <v>534</v>
      </c>
      <c r="J104" s="155">
        <v>20</v>
      </c>
      <c r="K104" s="166"/>
    </row>
    <row r="105" spans="2:11" ht="15" customHeight="1" x14ac:dyDescent="0.3">
      <c r="B105" s="165"/>
      <c r="C105" s="155" t="s">
        <v>535</v>
      </c>
      <c r="D105" s="155"/>
      <c r="E105" s="155"/>
      <c r="F105" s="174" t="s">
        <v>532</v>
      </c>
      <c r="G105" s="155"/>
      <c r="H105" s="155" t="s">
        <v>571</v>
      </c>
      <c r="I105" s="155" t="s">
        <v>534</v>
      </c>
      <c r="J105" s="155">
        <v>120</v>
      </c>
      <c r="K105" s="166"/>
    </row>
    <row r="106" spans="2:11" ht="15" customHeight="1" x14ac:dyDescent="0.3">
      <c r="B106" s="175"/>
      <c r="C106" s="155" t="s">
        <v>537</v>
      </c>
      <c r="D106" s="155"/>
      <c r="E106" s="155"/>
      <c r="F106" s="174" t="s">
        <v>538</v>
      </c>
      <c r="G106" s="155"/>
      <c r="H106" s="155" t="s">
        <v>571</v>
      </c>
      <c r="I106" s="155" t="s">
        <v>534</v>
      </c>
      <c r="J106" s="155">
        <v>50</v>
      </c>
      <c r="K106" s="166"/>
    </row>
    <row r="107" spans="2:11" ht="15" customHeight="1" x14ac:dyDescent="0.3">
      <c r="B107" s="175"/>
      <c r="C107" s="155" t="s">
        <v>540</v>
      </c>
      <c r="D107" s="155"/>
      <c r="E107" s="155"/>
      <c r="F107" s="174" t="s">
        <v>532</v>
      </c>
      <c r="G107" s="155"/>
      <c r="H107" s="155" t="s">
        <v>571</v>
      </c>
      <c r="I107" s="155" t="s">
        <v>542</v>
      </c>
      <c r="J107" s="155"/>
      <c r="K107" s="166"/>
    </row>
    <row r="108" spans="2:11" ht="15" customHeight="1" x14ac:dyDescent="0.3">
      <c r="B108" s="175"/>
      <c r="C108" s="155" t="s">
        <v>551</v>
      </c>
      <c r="D108" s="155"/>
      <c r="E108" s="155"/>
      <c r="F108" s="174" t="s">
        <v>538</v>
      </c>
      <c r="G108" s="155"/>
      <c r="H108" s="155" t="s">
        <v>571</v>
      </c>
      <c r="I108" s="155" t="s">
        <v>534</v>
      </c>
      <c r="J108" s="155">
        <v>50</v>
      </c>
      <c r="K108" s="166"/>
    </row>
    <row r="109" spans="2:11" ht="15" customHeight="1" x14ac:dyDescent="0.3">
      <c r="B109" s="175"/>
      <c r="C109" s="155" t="s">
        <v>559</v>
      </c>
      <c r="D109" s="155"/>
      <c r="E109" s="155"/>
      <c r="F109" s="174" t="s">
        <v>538</v>
      </c>
      <c r="G109" s="155"/>
      <c r="H109" s="155" t="s">
        <v>571</v>
      </c>
      <c r="I109" s="155" t="s">
        <v>534</v>
      </c>
      <c r="J109" s="155">
        <v>50</v>
      </c>
      <c r="K109" s="166"/>
    </row>
    <row r="110" spans="2:11" ht="15" customHeight="1" x14ac:dyDescent="0.3">
      <c r="B110" s="175"/>
      <c r="C110" s="155" t="s">
        <v>557</v>
      </c>
      <c r="D110" s="155"/>
      <c r="E110" s="155"/>
      <c r="F110" s="174" t="s">
        <v>538</v>
      </c>
      <c r="G110" s="155"/>
      <c r="H110" s="155" t="s">
        <v>571</v>
      </c>
      <c r="I110" s="155" t="s">
        <v>534</v>
      </c>
      <c r="J110" s="155">
        <v>50</v>
      </c>
      <c r="K110" s="166"/>
    </row>
    <row r="111" spans="2:11" ht="15" customHeight="1" x14ac:dyDescent="0.3">
      <c r="B111" s="175"/>
      <c r="C111" s="155" t="s">
        <v>42</v>
      </c>
      <c r="D111" s="155"/>
      <c r="E111" s="155"/>
      <c r="F111" s="174" t="s">
        <v>532</v>
      </c>
      <c r="G111" s="155"/>
      <c r="H111" s="155" t="s">
        <v>572</v>
      </c>
      <c r="I111" s="155" t="s">
        <v>534</v>
      </c>
      <c r="J111" s="155">
        <v>20</v>
      </c>
      <c r="K111" s="166"/>
    </row>
    <row r="112" spans="2:11" ht="15" customHeight="1" x14ac:dyDescent="0.3">
      <c r="B112" s="175"/>
      <c r="C112" s="155" t="s">
        <v>573</v>
      </c>
      <c r="D112" s="155"/>
      <c r="E112" s="155"/>
      <c r="F112" s="174" t="s">
        <v>532</v>
      </c>
      <c r="G112" s="155"/>
      <c r="H112" s="155" t="s">
        <v>574</v>
      </c>
      <c r="I112" s="155" t="s">
        <v>534</v>
      </c>
      <c r="J112" s="155">
        <v>120</v>
      </c>
      <c r="K112" s="166"/>
    </row>
    <row r="113" spans="2:11" ht="15" customHeight="1" x14ac:dyDescent="0.3">
      <c r="B113" s="175"/>
      <c r="C113" s="155" t="s">
        <v>29</v>
      </c>
      <c r="D113" s="155"/>
      <c r="E113" s="155"/>
      <c r="F113" s="174" t="s">
        <v>532</v>
      </c>
      <c r="G113" s="155"/>
      <c r="H113" s="155" t="s">
        <v>575</v>
      </c>
      <c r="I113" s="155" t="s">
        <v>566</v>
      </c>
      <c r="J113" s="155"/>
      <c r="K113" s="166"/>
    </row>
    <row r="114" spans="2:11" ht="15" customHeight="1" x14ac:dyDescent="0.3">
      <c r="B114" s="175"/>
      <c r="C114" s="155" t="s">
        <v>39</v>
      </c>
      <c r="D114" s="155"/>
      <c r="E114" s="155"/>
      <c r="F114" s="174" t="s">
        <v>532</v>
      </c>
      <c r="G114" s="155"/>
      <c r="H114" s="155" t="s">
        <v>576</v>
      </c>
      <c r="I114" s="155" t="s">
        <v>566</v>
      </c>
      <c r="J114" s="155"/>
      <c r="K114" s="166"/>
    </row>
    <row r="115" spans="2:11" ht="15" customHeight="1" x14ac:dyDescent="0.3">
      <c r="B115" s="175"/>
      <c r="C115" s="155" t="s">
        <v>43</v>
      </c>
      <c r="D115" s="155"/>
      <c r="E115" s="155"/>
      <c r="F115" s="174" t="s">
        <v>532</v>
      </c>
      <c r="G115" s="155"/>
      <c r="H115" s="155" t="s">
        <v>577</v>
      </c>
      <c r="I115" s="155" t="s">
        <v>578</v>
      </c>
      <c r="J115" s="155"/>
      <c r="K115" s="166"/>
    </row>
    <row r="116" spans="2:11" ht="15" customHeight="1" x14ac:dyDescent="0.3">
      <c r="B116" s="178"/>
      <c r="C116" s="184"/>
      <c r="D116" s="184"/>
      <c r="E116" s="184"/>
      <c r="F116" s="184"/>
      <c r="G116" s="184"/>
      <c r="H116" s="184"/>
      <c r="I116" s="184"/>
      <c r="J116" s="184"/>
      <c r="K116" s="180"/>
    </row>
    <row r="117" spans="2:11" ht="18.75" customHeight="1" x14ac:dyDescent="0.3">
      <c r="B117" s="185"/>
      <c r="C117" s="152"/>
      <c r="D117" s="152"/>
      <c r="E117" s="152"/>
      <c r="F117" s="186"/>
      <c r="G117" s="152"/>
      <c r="H117" s="152"/>
      <c r="I117" s="152"/>
      <c r="J117" s="152"/>
      <c r="K117" s="185"/>
    </row>
    <row r="118" spans="2:11" ht="18.75" customHeight="1" x14ac:dyDescent="0.3">
      <c r="B118" s="161"/>
      <c r="C118" s="161"/>
      <c r="D118" s="161"/>
      <c r="E118" s="161"/>
      <c r="F118" s="161"/>
      <c r="G118" s="161"/>
      <c r="H118" s="161"/>
      <c r="I118" s="161"/>
      <c r="J118" s="161"/>
      <c r="K118" s="161"/>
    </row>
    <row r="119" spans="2:11" ht="7.5" customHeight="1" x14ac:dyDescent="0.3">
      <c r="B119" s="187"/>
      <c r="C119" s="188"/>
      <c r="D119" s="188"/>
      <c r="E119" s="188"/>
      <c r="F119" s="188"/>
      <c r="G119" s="188"/>
      <c r="H119" s="188"/>
      <c r="I119" s="188"/>
      <c r="J119" s="188"/>
      <c r="K119" s="189"/>
    </row>
    <row r="120" spans="2:11" ht="45" customHeight="1" x14ac:dyDescent="0.3">
      <c r="B120" s="190"/>
      <c r="C120" s="236" t="s">
        <v>579</v>
      </c>
      <c r="D120" s="236"/>
      <c r="E120" s="236"/>
      <c r="F120" s="236"/>
      <c r="G120" s="236"/>
      <c r="H120" s="236"/>
      <c r="I120" s="236"/>
      <c r="J120" s="236"/>
      <c r="K120" s="191"/>
    </row>
    <row r="121" spans="2:11" ht="17.25" customHeight="1" x14ac:dyDescent="0.3">
      <c r="B121" s="192"/>
      <c r="C121" s="167" t="s">
        <v>526</v>
      </c>
      <c r="D121" s="167"/>
      <c r="E121" s="167"/>
      <c r="F121" s="167" t="s">
        <v>527</v>
      </c>
      <c r="G121" s="168"/>
      <c r="H121" s="167" t="s">
        <v>65</v>
      </c>
      <c r="I121" s="167" t="s">
        <v>43</v>
      </c>
      <c r="J121" s="167" t="s">
        <v>528</v>
      </c>
      <c r="K121" s="193"/>
    </row>
    <row r="122" spans="2:11" ht="17.25" customHeight="1" x14ac:dyDescent="0.3">
      <c r="B122" s="192"/>
      <c r="C122" s="169" t="s">
        <v>529</v>
      </c>
      <c r="D122" s="169"/>
      <c r="E122" s="169"/>
      <c r="F122" s="170" t="s">
        <v>530</v>
      </c>
      <c r="G122" s="171"/>
      <c r="H122" s="169"/>
      <c r="I122" s="169"/>
      <c r="J122" s="169" t="s">
        <v>531</v>
      </c>
      <c r="K122" s="193"/>
    </row>
    <row r="123" spans="2:11" ht="5.25" customHeight="1" x14ac:dyDescent="0.3">
      <c r="B123" s="194"/>
      <c r="C123" s="172"/>
      <c r="D123" s="172"/>
      <c r="E123" s="172"/>
      <c r="F123" s="172"/>
      <c r="G123" s="155"/>
      <c r="H123" s="172"/>
      <c r="I123" s="172"/>
      <c r="J123" s="172"/>
      <c r="K123" s="195"/>
    </row>
    <row r="124" spans="2:11" ht="15" customHeight="1" x14ac:dyDescent="0.3">
      <c r="B124" s="194"/>
      <c r="C124" s="155" t="s">
        <v>535</v>
      </c>
      <c r="D124" s="172"/>
      <c r="E124" s="172"/>
      <c r="F124" s="174" t="s">
        <v>532</v>
      </c>
      <c r="G124" s="155"/>
      <c r="H124" s="155" t="s">
        <v>571</v>
      </c>
      <c r="I124" s="155" t="s">
        <v>534</v>
      </c>
      <c r="J124" s="155">
        <v>120</v>
      </c>
      <c r="K124" s="196"/>
    </row>
    <row r="125" spans="2:11" ht="15" customHeight="1" x14ac:dyDescent="0.3">
      <c r="B125" s="194"/>
      <c r="C125" s="155" t="s">
        <v>580</v>
      </c>
      <c r="D125" s="155"/>
      <c r="E125" s="155"/>
      <c r="F125" s="174" t="s">
        <v>532</v>
      </c>
      <c r="G125" s="155"/>
      <c r="H125" s="155" t="s">
        <v>581</v>
      </c>
      <c r="I125" s="155" t="s">
        <v>534</v>
      </c>
      <c r="J125" s="155" t="s">
        <v>582</v>
      </c>
      <c r="K125" s="196"/>
    </row>
    <row r="126" spans="2:11" ht="15" customHeight="1" x14ac:dyDescent="0.3">
      <c r="B126" s="194"/>
      <c r="C126" s="155" t="s">
        <v>481</v>
      </c>
      <c r="D126" s="155"/>
      <c r="E126" s="155"/>
      <c r="F126" s="174" t="s">
        <v>532</v>
      </c>
      <c r="G126" s="155"/>
      <c r="H126" s="155" t="s">
        <v>583</v>
      </c>
      <c r="I126" s="155" t="s">
        <v>534</v>
      </c>
      <c r="J126" s="155" t="s">
        <v>582</v>
      </c>
      <c r="K126" s="196"/>
    </row>
    <row r="127" spans="2:11" ht="15" customHeight="1" x14ac:dyDescent="0.3">
      <c r="B127" s="194"/>
      <c r="C127" s="155" t="s">
        <v>543</v>
      </c>
      <c r="D127" s="155"/>
      <c r="E127" s="155"/>
      <c r="F127" s="174" t="s">
        <v>538</v>
      </c>
      <c r="G127" s="155"/>
      <c r="H127" s="155" t="s">
        <v>544</v>
      </c>
      <c r="I127" s="155" t="s">
        <v>534</v>
      </c>
      <c r="J127" s="155">
        <v>15</v>
      </c>
      <c r="K127" s="196"/>
    </row>
    <row r="128" spans="2:11" ht="15" customHeight="1" x14ac:dyDescent="0.3">
      <c r="B128" s="194"/>
      <c r="C128" s="176" t="s">
        <v>545</v>
      </c>
      <c r="D128" s="176"/>
      <c r="E128" s="176"/>
      <c r="F128" s="177" t="s">
        <v>538</v>
      </c>
      <c r="G128" s="176"/>
      <c r="H128" s="176" t="s">
        <v>546</v>
      </c>
      <c r="I128" s="176" t="s">
        <v>534</v>
      </c>
      <c r="J128" s="176">
        <v>15</v>
      </c>
      <c r="K128" s="196"/>
    </row>
    <row r="129" spans="2:11" ht="15" customHeight="1" x14ac:dyDescent="0.3">
      <c r="B129" s="194"/>
      <c r="C129" s="176" t="s">
        <v>547</v>
      </c>
      <c r="D129" s="176"/>
      <c r="E129" s="176"/>
      <c r="F129" s="177" t="s">
        <v>538</v>
      </c>
      <c r="G129" s="176"/>
      <c r="H129" s="176" t="s">
        <v>548</v>
      </c>
      <c r="I129" s="176" t="s">
        <v>534</v>
      </c>
      <c r="J129" s="176">
        <v>20</v>
      </c>
      <c r="K129" s="196"/>
    </row>
    <row r="130" spans="2:11" ht="15" customHeight="1" x14ac:dyDescent="0.3">
      <c r="B130" s="194"/>
      <c r="C130" s="176" t="s">
        <v>549</v>
      </c>
      <c r="D130" s="176"/>
      <c r="E130" s="176"/>
      <c r="F130" s="177" t="s">
        <v>538</v>
      </c>
      <c r="G130" s="176"/>
      <c r="H130" s="176" t="s">
        <v>550</v>
      </c>
      <c r="I130" s="176" t="s">
        <v>534</v>
      </c>
      <c r="J130" s="176">
        <v>20</v>
      </c>
      <c r="K130" s="196"/>
    </row>
    <row r="131" spans="2:11" ht="15" customHeight="1" x14ac:dyDescent="0.3">
      <c r="B131" s="194"/>
      <c r="C131" s="155" t="s">
        <v>537</v>
      </c>
      <c r="D131" s="155"/>
      <c r="E131" s="155"/>
      <c r="F131" s="174" t="s">
        <v>538</v>
      </c>
      <c r="G131" s="155"/>
      <c r="H131" s="155" t="s">
        <v>571</v>
      </c>
      <c r="I131" s="155" t="s">
        <v>534</v>
      </c>
      <c r="J131" s="155">
        <v>50</v>
      </c>
      <c r="K131" s="196"/>
    </row>
    <row r="132" spans="2:11" ht="15" customHeight="1" x14ac:dyDescent="0.3">
      <c r="B132" s="194"/>
      <c r="C132" s="155" t="s">
        <v>551</v>
      </c>
      <c r="D132" s="155"/>
      <c r="E132" s="155"/>
      <c r="F132" s="174" t="s">
        <v>538</v>
      </c>
      <c r="G132" s="155"/>
      <c r="H132" s="155" t="s">
        <v>571</v>
      </c>
      <c r="I132" s="155" t="s">
        <v>534</v>
      </c>
      <c r="J132" s="155">
        <v>50</v>
      </c>
      <c r="K132" s="196"/>
    </row>
    <row r="133" spans="2:11" ht="15" customHeight="1" x14ac:dyDescent="0.3">
      <c r="B133" s="194"/>
      <c r="C133" s="155" t="s">
        <v>557</v>
      </c>
      <c r="D133" s="155"/>
      <c r="E133" s="155"/>
      <c r="F133" s="174" t="s">
        <v>538</v>
      </c>
      <c r="G133" s="155"/>
      <c r="H133" s="155" t="s">
        <v>571</v>
      </c>
      <c r="I133" s="155" t="s">
        <v>534</v>
      </c>
      <c r="J133" s="155">
        <v>50</v>
      </c>
      <c r="K133" s="196"/>
    </row>
    <row r="134" spans="2:11" ht="15" customHeight="1" x14ac:dyDescent="0.3">
      <c r="B134" s="194"/>
      <c r="C134" s="155" t="s">
        <v>559</v>
      </c>
      <c r="D134" s="155"/>
      <c r="E134" s="155"/>
      <c r="F134" s="174" t="s">
        <v>538</v>
      </c>
      <c r="G134" s="155"/>
      <c r="H134" s="155" t="s">
        <v>571</v>
      </c>
      <c r="I134" s="155" t="s">
        <v>534</v>
      </c>
      <c r="J134" s="155">
        <v>50</v>
      </c>
      <c r="K134" s="196"/>
    </row>
    <row r="135" spans="2:11" ht="15" customHeight="1" x14ac:dyDescent="0.3">
      <c r="B135" s="194"/>
      <c r="C135" s="155" t="s">
        <v>70</v>
      </c>
      <c r="D135" s="155"/>
      <c r="E135" s="155"/>
      <c r="F135" s="174" t="s">
        <v>538</v>
      </c>
      <c r="G135" s="155"/>
      <c r="H135" s="155" t="s">
        <v>584</v>
      </c>
      <c r="I135" s="155" t="s">
        <v>534</v>
      </c>
      <c r="J135" s="155">
        <v>255</v>
      </c>
      <c r="K135" s="196"/>
    </row>
    <row r="136" spans="2:11" ht="15" customHeight="1" x14ac:dyDescent="0.3">
      <c r="B136" s="194"/>
      <c r="C136" s="155" t="s">
        <v>561</v>
      </c>
      <c r="D136" s="155"/>
      <c r="E136" s="155"/>
      <c r="F136" s="174" t="s">
        <v>532</v>
      </c>
      <c r="G136" s="155"/>
      <c r="H136" s="155" t="s">
        <v>585</v>
      </c>
      <c r="I136" s="155" t="s">
        <v>563</v>
      </c>
      <c r="J136" s="155"/>
      <c r="K136" s="196"/>
    </row>
    <row r="137" spans="2:11" ht="15" customHeight="1" x14ac:dyDescent="0.3">
      <c r="B137" s="194"/>
      <c r="C137" s="155" t="s">
        <v>564</v>
      </c>
      <c r="D137" s="155"/>
      <c r="E137" s="155"/>
      <c r="F137" s="174" t="s">
        <v>532</v>
      </c>
      <c r="G137" s="155"/>
      <c r="H137" s="155" t="s">
        <v>586</v>
      </c>
      <c r="I137" s="155" t="s">
        <v>566</v>
      </c>
      <c r="J137" s="155"/>
      <c r="K137" s="196"/>
    </row>
    <row r="138" spans="2:11" ht="15" customHeight="1" x14ac:dyDescent="0.3">
      <c r="B138" s="194"/>
      <c r="C138" s="155" t="s">
        <v>567</v>
      </c>
      <c r="D138" s="155"/>
      <c r="E138" s="155"/>
      <c r="F138" s="174" t="s">
        <v>532</v>
      </c>
      <c r="G138" s="155"/>
      <c r="H138" s="155" t="s">
        <v>567</v>
      </c>
      <c r="I138" s="155" t="s">
        <v>566</v>
      </c>
      <c r="J138" s="155"/>
      <c r="K138" s="196"/>
    </row>
    <row r="139" spans="2:11" ht="15" customHeight="1" x14ac:dyDescent="0.3">
      <c r="B139" s="194"/>
      <c r="C139" s="155" t="s">
        <v>29</v>
      </c>
      <c r="D139" s="155"/>
      <c r="E139" s="155"/>
      <c r="F139" s="174" t="s">
        <v>532</v>
      </c>
      <c r="G139" s="155"/>
      <c r="H139" s="155" t="s">
        <v>587</v>
      </c>
      <c r="I139" s="155" t="s">
        <v>566</v>
      </c>
      <c r="J139" s="155"/>
      <c r="K139" s="196"/>
    </row>
    <row r="140" spans="2:11" ht="15" customHeight="1" x14ac:dyDescent="0.3">
      <c r="B140" s="194"/>
      <c r="C140" s="155" t="s">
        <v>588</v>
      </c>
      <c r="D140" s="155"/>
      <c r="E140" s="155"/>
      <c r="F140" s="174" t="s">
        <v>532</v>
      </c>
      <c r="G140" s="155"/>
      <c r="H140" s="155" t="s">
        <v>589</v>
      </c>
      <c r="I140" s="155" t="s">
        <v>566</v>
      </c>
      <c r="J140" s="155"/>
      <c r="K140" s="196"/>
    </row>
    <row r="141" spans="2:11" ht="15" customHeight="1" x14ac:dyDescent="0.3">
      <c r="B141" s="197"/>
      <c r="C141" s="198"/>
      <c r="D141" s="198"/>
      <c r="E141" s="198"/>
      <c r="F141" s="198"/>
      <c r="G141" s="198"/>
      <c r="H141" s="198"/>
      <c r="I141" s="198"/>
      <c r="J141" s="198"/>
      <c r="K141" s="199"/>
    </row>
    <row r="142" spans="2:11" ht="18.75" customHeight="1" x14ac:dyDescent="0.3">
      <c r="B142" s="152"/>
      <c r="C142" s="152"/>
      <c r="D142" s="152"/>
      <c r="E142" s="152"/>
      <c r="F142" s="186"/>
      <c r="G142" s="152"/>
      <c r="H142" s="152"/>
      <c r="I142" s="152"/>
      <c r="J142" s="152"/>
      <c r="K142" s="152"/>
    </row>
    <row r="143" spans="2:11" ht="18.75" customHeight="1" x14ac:dyDescent="0.3">
      <c r="B143" s="161"/>
      <c r="C143" s="161"/>
      <c r="D143" s="161"/>
      <c r="E143" s="161"/>
      <c r="F143" s="161"/>
      <c r="G143" s="161"/>
      <c r="H143" s="161"/>
      <c r="I143" s="161"/>
      <c r="J143" s="161"/>
      <c r="K143" s="161"/>
    </row>
    <row r="144" spans="2:11" ht="7.5" customHeight="1" x14ac:dyDescent="0.3">
      <c r="B144" s="162"/>
      <c r="C144" s="163"/>
      <c r="D144" s="163"/>
      <c r="E144" s="163"/>
      <c r="F144" s="163"/>
      <c r="G144" s="163"/>
      <c r="H144" s="163"/>
      <c r="I144" s="163"/>
      <c r="J144" s="163"/>
      <c r="K144" s="164"/>
    </row>
    <row r="145" spans="2:11" ht="45" customHeight="1" x14ac:dyDescent="0.3">
      <c r="B145" s="165"/>
      <c r="C145" s="237" t="s">
        <v>590</v>
      </c>
      <c r="D145" s="237"/>
      <c r="E145" s="237"/>
      <c r="F145" s="237"/>
      <c r="G145" s="237"/>
      <c r="H145" s="237"/>
      <c r="I145" s="237"/>
      <c r="J145" s="237"/>
      <c r="K145" s="166"/>
    </row>
    <row r="146" spans="2:11" ht="17.25" customHeight="1" x14ac:dyDescent="0.3">
      <c r="B146" s="165"/>
      <c r="C146" s="167" t="s">
        <v>526</v>
      </c>
      <c r="D146" s="167"/>
      <c r="E146" s="167"/>
      <c r="F146" s="167" t="s">
        <v>527</v>
      </c>
      <c r="G146" s="168"/>
      <c r="H146" s="167" t="s">
        <v>65</v>
      </c>
      <c r="I146" s="167" t="s">
        <v>43</v>
      </c>
      <c r="J146" s="167" t="s">
        <v>528</v>
      </c>
      <c r="K146" s="166"/>
    </row>
    <row r="147" spans="2:11" ht="17.25" customHeight="1" x14ac:dyDescent="0.3">
      <c r="B147" s="165"/>
      <c r="C147" s="169" t="s">
        <v>529</v>
      </c>
      <c r="D147" s="169"/>
      <c r="E147" s="169"/>
      <c r="F147" s="170" t="s">
        <v>530</v>
      </c>
      <c r="G147" s="171"/>
      <c r="H147" s="169"/>
      <c r="I147" s="169"/>
      <c r="J147" s="169" t="s">
        <v>531</v>
      </c>
      <c r="K147" s="166"/>
    </row>
    <row r="148" spans="2:11" ht="5.25" customHeight="1" x14ac:dyDescent="0.3">
      <c r="B148" s="175"/>
      <c r="C148" s="172"/>
      <c r="D148" s="172"/>
      <c r="E148" s="172"/>
      <c r="F148" s="172"/>
      <c r="G148" s="173"/>
      <c r="H148" s="172"/>
      <c r="I148" s="172"/>
      <c r="J148" s="172"/>
      <c r="K148" s="196"/>
    </row>
    <row r="149" spans="2:11" ht="15" customHeight="1" x14ac:dyDescent="0.3">
      <c r="B149" s="175"/>
      <c r="C149" s="200" t="s">
        <v>535</v>
      </c>
      <c r="D149" s="155"/>
      <c r="E149" s="155"/>
      <c r="F149" s="201" t="s">
        <v>532</v>
      </c>
      <c r="G149" s="155"/>
      <c r="H149" s="200" t="s">
        <v>571</v>
      </c>
      <c r="I149" s="200" t="s">
        <v>534</v>
      </c>
      <c r="J149" s="200">
        <v>120</v>
      </c>
      <c r="K149" s="196"/>
    </row>
    <row r="150" spans="2:11" ht="15" customHeight="1" x14ac:dyDescent="0.3">
      <c r="B150" s="175"/>
      <c r="C150" s="200" t="s">
        <v>580</v>
      </c>
      <c r="D150" s="155"/>
      <c r="E150" s="155"/>
      <c r="F150" s="201" t="s">
        <v>532</v>
      </c>
      <c r="G150" s="155"/>
      <c r="H150" s="200" t="s">
        <v>591</v>
      </c>
      <c r="I150" s="200" t="s">
        <v>534</v>
      </c>
      <c r="J150" s="200" t="s">
        <v>582</v>
      </c>
      <c r="K150" s="196"/>
    </row>
    <row r="151" spans="2:11" ht="15" customHeight="1" x14ac:dyDescent="0.3">
      <c r="B151" s="175"/>
      <c r="C151" s="200" t="s">
        <v>481</v>
      </c>
      <c r="D151" s="155"/>
      <c r="E151" s="155"/>
      <c r="F151" s="201" t="s">
        <v>532</v>
      </c>
      <c r="G151" s="155"/>
      <c r="H151" s="200" t="s">
        <v>592</v>
      </c>
      <c r="I151" s="200" t="s">
        <v>534</v>
      </c>
      <c r="J151" s="200" t="s">
        <v>582</v>
      </c>
      <c r="K151" s="196"/>
    </row>
    <row r="152" spans="2:11" ht="15" customHeight="1" x14ac:dyDescent="0.3">
      <c r="B152" s="175"/>
      <c r="C152" s="200" t="s">
        <v>537</v>
      </c>
      <c r="D152" s="155"/>
      <c r="E152" s="155"/>
      <c r="F152" s="201" t="s">
        <v>538</v>
      </c>
      <c r="G152" s="155"/>
      <c r="H152" s="200" t="s">
        <v>571</v>
      </c>
      <c r="I152" s="200" t="s">
        <v>534</v>
      </c>
      <c r="J152" s="200">
        <v>50</v>
      </c>
      <c r="K152" s="196"/>
    </row>
    <row r="153" spans="2:11" ht="15" customHeight="1" x14ac:dyDescent="0.3">
      <c r="B153" s="175"/>
      <c r="C153" s="200" t="s">
        <v>540</v>
      </c>
      <c r="D153" s="155"/>
      <c r="E153" s="155"/>
      <c r="F153" s="201" t="s">
        <v>532</v>
      </c>
      <c r="G153" s="155"/>
      <c r="H153" s="200" t="s">
        <v>571</v>
      </c>
      <c r="I153" s="200" t="s">
        <v>542</v>
      </c>
      <c r="J153" s="200"/>
      <c r="K153" s="196"/>
    </row>
    <row r="154" spans="2:11" ht="15" customHeight="1" x14ac:dyDescent="0.3">
      <c r="B154" s="175"/>
      <c r="C154" s="200" t="s">
        <v>551</v>
      </c>
      <c r="D154" s="155"/>
      <c r="E154" s="155"/>
      <c r="F154" s="201" t="s">
        <v>538</v>
      </c>
      <c r="G154" s="155"/>
      <c r="H154" s="200" t="s">
        <v>571</v>
      </c>
      <c r="I154" s="200" t="s">
        <v>534</v>
      </c>
      <c r="J154" s="200">
        <v>50</v>
      </c>
      <c r="K154" s="196"/>
    </row>
    <row r="155" spans="2:11" ht="15" customHeight="1" x14ac:dyDescent="0.3">
      <c r="B155" s="175"/>
      <c r="C155" s="200" t="s">
        <v>559</v>
      </c>
      <c r="D155" s="155"/>
      <c r="E155" s="155"/>
      <c r="F155" s="201" t="s">
        <v>538</v>
      </c>
      <c r="G155" s="155"/>
      <c r="H155" s="200" t="s">
        <v>571</v>
      </c>
      <c r="I155" s="200" t="s">
        <v>534</v>
      </c>
      <c r="J155" s="200">
        <v>50</v>
      </c>
      <c r="K155" s="196"/>
    </row>
    <row r="156" spans="2:11" ht="15" customHeight="1" x14ac:dyDescent="0.3">
      <c r="B156" s="175"/>
      <c r="C156" s="200" t="s">
        <v>557</v>
      </c>
      <c r="D156" s="155"/>
      <c r="E156" s="155"/>
      <c r="F156" s="201" t="s">
        <v>538</v>
      </c>
      <c r="G156" s="155"/>
      <c r="H156" s="200" t="s">
        <v>571</v>
      </c>
      <c r="I156" s="200" t="s">
        <v>534</v>
      </c>
      <c r="J156" s="200">
        <v>50</v>
      </c>
      <c r="K156" s="196"/>
    </row>
    <row r="157" spans="2:11" ht="15" customHeight="1" x14ac:dyDescent="0.3">
      <c r="B157" s="175"/>
      <c r="C157" s="200" t="s">
        <v>59</v>
      </c>
      <c r="D157" s="155"/>
      <c r="E157" s="155"/>
      <c r="F157" s="201" t="s">
        <v>532</v>
      </c>
      <c r="G157" s="155"/>
      <c r="H157" s="200" t="s">
        <v>593</v>
      </c>
      <c r="I157" s="200" t="s">
        <v>534</v>
      </c>
      <c r="J157" s="200" t="s">
        <v>594</v>
      </c>
      <c r="K157" s="196"/>
    </row>
    <row r="158" spans="2:11" ht="15" customHeight="1" x14ac:dyDescent="0.3">
      <c r="B158" s="175"/>
      <c r="C158" s="200" t="s">
        <v>595</v>
      </c>
      <c r="D158" s="155"/>
      <c r="E158" s="155"/>
      <c r="F158" s="201" t="s">
        <v>532</v>
      </c>
      <c r="G158" s="155"/>
      <c r="H158" s="200" t="s">
        <v>596</v>
      </c>
      <c r="I158" s="200" t="s">
        <v>566</v>
      </c>
      <c r="J158" s="200"/>
      <c r="K158" s="196"/>
    </row>
    <row r="159" spans="2:11" ht="15" customHeight="1" x14ac:dyDescent="0.3">
      <c r="B159" s="202"/>
      <c r="C159" s="184"/>
      <c r="D159" s="184"/>
      <c r="E159" s="184"/>
      <c r="F159" s="184"/>
      <c r="G159" s="184"/>
      <c r="H159" s="184"/>
      <c r="I159" s="184"/>
      <c r="J159" s="184"/>
      <c r="K159" s="203"/>
    </row>
    <row r="160" spans="2:11" ht="18.75" customHeight="1" x14ac:dyDescent="0.3">
      <c r="B160" s="152"/>
      <c r="C160" s="155"/>
      <c r="D160" s="155"/>
      <c r="E160" s="155"/>
      <c r="F160" s="174"/>
      <c r="G160" s="155"/>
      <c r="H160" s="155"/>
      <c r="I160" s="155"/>
      <c r="J160" s="155"/>
      <c r="K160" s="152"/>
    </row>
    <row r="161" spans="2:11" ht="18.75" customHeight="1" x14ac:dyDescent="0.3">
      <c r="B161" s="161"/>
      <c r="C161" s="161"/>
      <c r="D161" s="161"/>
      <c r="E161" s="161"/>
      <c r="F161" s="161"/>
      <c r="G161" s="161"/>
      <c r="H161" s="161"/>
      <c r="I161" s="161"/>
      <c r="J161" s="161"/>
      <c r="K161" s="161"/>
    </row>
    <row r="162" spans="2:11" ht="7.5" customHeight="1" x14ac:dyDescent="0.3">
      <c r="B162" s="142"/>
      <c r="C162" s="143"/>
      <c r="D162" s="143"/>
      <c r="E162" s="143"/>
      <c r="F162" s="143"/>
      <c r="G162" s="143"/>
      <c r="H162" s="143"/>
      <c r="I162" s="143"/>
      <c r="J162" s="143"/>
      <c r="K162" s="144"/>
    </row>
    <row r="163" spans="2:11" ht="45" customHeight="1" x14ac:dyDescent="0.3">
      <c r="B163" s="146"/>
      <c r="C163" s="236" t="s">
        <v>597</v>
      </c>
      <c r="D163" s="236"/>
      <c r="E163" s="236"/>
      <c r="F163" s="236"/>
      <c r="G163" s="236"/>
      <c r="H163" s="236"/>
      <c r="I163" s="236"/>
      <c r="J163" s="236"/>
      <c r="K163" s="147"/>
    </row>
    <row r="164" spans="2:11" ht="17.25" customHeight="1" x14ac:dyDescent="0.3">
      <c r="B164" s="146"/>
      <c r="C164" s="167" t="s">
        <v>526</v>
      </c>
      <c r="D164" s="167"/>
      <c r="E164" s="167"/>
      <c r="F164" s="167" t="s">
        <v>527</v>
      </c>
      <c r="G164" s="204"/>
      <c r="H164" s="205" t="s">
        <v>65</v>
      </c>
      <c r="I164" s="205" t="s">
        <v>43</v>
      </c>
      <c r="J164" s="167" t="s">
        <v>528</v>
      </c>
      <c r="K164" s="147"/>
    </row>
    <row r="165" spans="2:11" ht="17.25" customHeight="1" x14ac:dyDescent="0.3">
      <c r="B165" s="148"/>
      <c r="C165" s="169" t="s">
        <v>529</v>
      </c>
      <c r="D165" s="169"/>
      <c r="E165" s="169"/>
      <c r="F165" s="170" t="s">
        <v>530</v>
      </c>
      <c r="G165" s="206"/>
      <c r="H165" s="207"/>
      <c r="I165" s="207"/>
      <c r="J165" s="169" t="s">
        <v>531</v>
      </c>
      <c r="K165" s="149"/>
    </row>
    <row r="166" spans="2:11" ht="5.25" customHeight="1" x14ac:dyDescent="0.3">
      <c r="B166" s="175"/>
      <c r="C166" s="172"/>
      <c r="D166" s="172"/>
      <c r="E166" s="172"/>
      <c r="F166" s="172"/>
      <c r="G166" s="173"/>
      <c r="H166" s="172"/>
      <c r="I166" s="172"/>
      <c r="J166" s="172"/>
      <c r="K166" s="196"/>
    </row>
    <row r="167" spans="2:11" ht="15" customHeight="1" x14ac:dyDescent="0.3">
      <c r="B167" s="175"/>
      <c r="C167" s="155" t="s">
        <v>535</v>
      </c>
      <c r="D167" s="155"/>
      <c r="E167" s="155"/>
      <c r="F167" s="174" t="s">
        <v>532</v>
      </c>
      <c r="G167" s="155"/>
      <c r="H167" s="155" t="s">
        <v>571</v>
      </c>
      <c r="I167" s="155" t="s">
        <v>534</v>
      </c>
      <c r="J167" s="155">
        <v>120</v>
      </c>
      <c r="K167" s="196"/>
    </row>
    <row r="168" spans="2:11" ht="15" customHeight="1" x14ac:dyDescent="0.3">
      <c r="B168" s="175"/>
      <c r="C168" s="155" t="s">
        <v>580</v>
      </c>
      <c r="D168" s="155"/>
      <c r="E168" s="155"/>
      <c r="F168" s="174" t="s">
        <v>532</v>
      </c>
      <c r="G168" s="155"/>
      <c r="H168" s="155" t="s">
        <v>581</v>
      </c>
      <c r="I168" s="155" t="s">
        <v>534</v>
      </c>
      <c r="J168" s="155" t="s">
        <v>582</v>
      </c>
      <c r="K168" s="196"/>
    </row>
    <row r="169" spans="2:11" ht="15" customHeight="1" x14ac:dyDescent="0.3">
      <c r="B169" s="175"/>
      <c r="C169" s="155" t="s">
        <v>481</v>
      </c>
      <c r="D169" s="155"/>
      <c r="E169" s="155"/>
      <c r="F169" s="174" t="s">
        <v>532</v>
      </c>
      <c r="G169" s="155"/>
      <c r="H169" s="155" t="s">
        <v>598</v>
      </c>
      <c r="I169" s="155" t="s">
        <v>534</v>
      </c>
      <c r="J169" s="155" t="s">
        <v>582</v>
      </c>
      <c r="K169" s="196"/>
    </row>
    <row r="170" spans="2:11" ht="15" customHeight="1" x14ac:dyDescent="0.3">
      <c r="B170" s="175"/>
      <c r="C170" s="155" t="s">
        <v>537</v>
      </c>
      <c r="D170" s="155"/>
      <c r="E170" s="155"/>
      <c r="F170" s="174" t="s">
        <v>538</v>
      </c>
      <c r="G170" s="155"/>
      <c r="H170" s="155" t="s">
        <v>598</v>
      </c>
      <c r="I170" s="155" t="s">
        <v>534</v>
      </c>
      <c r="J170" s="155">
        <v>50</v>
      </c>
      <c r="K170" s="196"/>
    </row>
    <row r="171" spans="2:11" ht="15" customHeight="1" x14ac:dyDescent="0.3">
      <c r="B171" s="175"/>
      <c r="C171" s="155" t="s">
        <v>540</v>
      </c>
      <c r="D171" s="155"/>
      <c r="E171" s="155"/>
      <c r="F171" s="174" t="s">
        <v>532</v>
      </c>
      <c r="G171" s="155"/>
      <c r="H171" s="155" t="s">
        <v>598</v>
      </c>
      <c r="I171" s="155" t="s">
        <v>542</v>
      </c>
      <c r="J171" s="155"/>
      <c r="K171" s="196"/>
    </row>
    <row r="172" spans="2:11" ht="15" customHeight="1" x14ac:dyDescent="0.3">
      <c r="B172" s="175"/>
      <c r="C172" s="155" t="s">
        <v>551</v>
      </c>
      <c r="D172" s="155"/>
      <c r="E172" s="155"/>
      <c r="F172" s="174" t="s">
        <v>538</v>
      </c>
      <c r="G172" s="155"/>
      <c r="H172" s="155" t="s">
        <v>598</v>
      </c>
      <c r="I172" s="155" t="s">
        <v>534</v>
      </c>
      <c r="J172" s="155">
        <v>50</v>
      </c>
      <c r="K172" s="196"/>
    </row>
    <row r="173" spans="2:11" ht="15" customHeight="1" x14ac:dyDescent="0.3">
      <c r="B173" s="175"/>
      <c r="C173" s="155" t="s">
        <v>559</v>
      </c>
      <c r="D173" s="155"/>
      <c r="E173" s="155"/>
      <c r="F173" s="174" t="s">
        <v>538</v>
      </c>
      <c r="G173" s="155"/>
      <c r="H173" s="155" t="s">
        <v>598</v>
      </c>
      <c r="I173" s="155" t="s">
        <v>534</v>
      </c>
      <c r="J173" s="155">
        <v>50</v>
      </c>
      <c r="K173" s="196"/>
    </row>
    <row r="174" spans="2:11" ht="15" customHeight="1" x14ac:dyDescent="0.3">
      <c r="B174" s="175"/>
      <c r="C174" s="155" t="s">
        <v>557</v>
      </c>
      <c r="D174" s="155"/>
      <c r="E174" s="155"/>
      <c r="F174" s="174" t="s">
        <v>538</v>
      </c>
      <c r="G174" s="155"/>
      <c r="H174" s="155" t="s">
        <v>598</v>
      </c>
      <c r="I174" s="155" t="s">
        <v>534</v>
      </c>
      <c r="J174" s="155">
        <v>50</v>
      </c>
      <c r="K174" s="196"/>
    </row>
    <row r="175" spans="2:11" ht="15" customHeight="1" x14ac:dyDescent="0.3">
      <c r="B175" s="175"/>
      <c r="C175" s="155" t="s">
        <v>64</v>
      </c>
      <c r="D175" s="155"/>
      <c r="E175" s="155"/>
      <c r="F175" s="174" t="s">
        <v>532</v>
      </c>
      <c r="G175" s="155"/>
      <c r="H175" s="155" t="s">
        <v>599</v>
      </c>
      <c r="I175" s="155" t="s">
        <v>600</v>
      </c>
      <c r="J175" s="155"/>
      <c r="K175" s="196"/>
    </row>
    <row r="176" spans="2:11" ht="15" customHeight="1" x14ac:dyDescent="0.3">
      <c r="B176" s="175"/>
      <c r="C176" s="155" t="s">
        <v>43</v>
      </c>
      <c r="D176" s="155"/>
      <c r="E176" s="155"/>
      <c r="F176" s="174" t="s">
        <v>532</v>
      </c>
      <c r="G176" s="155"/>
      <c r="H176" s="155" t="s">
        <v>601</v>
      </c>
      <c r="I176" s="155" t="s">
        <v>602</v>
      </c>
      <c r="J176" s="155">
        <v>1</v>
      </c>
      <c r="K176" s="196"/>
    </row>
    <row r="177" spans="2:11" ht="15" customHeight="1" x14ac:dyDescent="0.3">
      <c r="B177" s="175"/>
      <c r="C177" s="155" t="s">
        <v>42</v>
      </c>
      <c r="D177" s="155"/>
      <c r="E177" s="155"/>
      <c r="F177" s="174" t="s">
        <v>532</v>
      </c>
      <c r="G177" s="155"/>
      <c r="H177" s="155" t="s">
        <v>603</v>
      </c>
      <c r="I177" s="155" t="s">
        <v>534</v>
      </c>
      <c r="J177" s="155">
        <v>20</v>
      </c>
      <c r="K177" s="196"/>
    </row>
    <row r="178" spans="2:11" ht="15" customHeight="1" x14ac:dyDescent="0.3">
      <c r="B178" s="175"/>
      <c r="C178" s="155" t="s">
        <v>65</v>
      </c>
      <c r="D178" s="155"/>
      <c r="E178" s="155"/>
      <c r="F178" s="174" t="s">
        <v>532</v>
      </c>
      <c r="G178" s="155"/>
      <c r="H178" s="155" t="s">
        <v>604</v>
      </c>
      <c r="I178" s="155" t="s">
        <v>534</v>
      </c>
      <c r="J178" s="155">
        <v>255</v>
      </c>
      <c r="K178" s="196"/>
    </row>
    <row r="179" spans="2:11" ht="15" customHeight="1" x14ac:dyDescent="0.3">
      <c r="B179" s="175"/>
      <c r="C179" s="155" t="s">
        <v>66</v>
      </c>
      <c r="D179" s="155"/>
      <c r="E179" s="155"/>
      <c r="F179" s="174" t="s">
        <v>532</v>
      </c>
      <c r="G179" s="155"/>
      <c r="H179" s="155" t="s">
        <v>497</v>
      </c>
      <c r="I179" s="155" t="s">
        <v>534</v>
      </c>
      <c r="J179" s="155">
        <v>10</v>
      </c>
      <c r="K179" s="196"/>
    </row>
    <row r="180" spans="2:11" ht="15" customHeight="1" x14ac:dyDescent="0.3">
      <c r="B180" s="175"/>
      <c r="C180" s="155" t="s">
        <v>67</v>
      </c>
      <c r="D180" s="155"/>
      <c r="E180" s="155"/>
      <c r="F180" s="174" t="s">
        <v>532</v>
      </c>
      <c r="G180" s="155"/>
      <c r="H180" s="155" t="s">
        <v>605</v>
      </c>
      <c r="I180" s="155" t="s">
        <v>566</v>
      </c>
      <c r="J180" s="155"/>
      <c r="K180" s="196"/>
    </row>
    <row r="181" spans="2:11" ht="15" customHeight="1" x14ac:dyDescent="0.3">
      <c r="B181" s="175"/>
      <c r="C181" s="155" t="s">
        <v>606</v>
      </c>
      <c r="D181" s="155"/>
      <c r="E181" s="155"/>
      <c r="F181" s="174" t="s">
        <v>532</v>
      </c>
      <c r="G181" s="155"/>
      <c r="H181" s="155" t="s">
        <v>607</v>
      </c>
      <c r="I181" s="155" t="s">
        <v>566</v>
      </c>
      <c r="J181" s="155"/>
      <c r="K181" s="196"/>
    </row>
    <row r="182" spans="2:11" ht="15" customHeight="1" x14ac:dyDescent="0.3">
      <c r="B182" s="175"/>
      <c r="C182" s="155" t="s">
        <v>595</v>
      </c>
      <c r="D182" s="155"/>
      <c r="E182" s="155"/>
      <c r="F182" s="174" t="s">
        <v>532</v>
      </c>
      <c r="G182" s="155"/>
      <c r="H182" s="155" t="s">
        <v>608</v>
      </c>
      <c r="I182" s="155" t="s">
        <v>566</v>
      </c>
      <c r="J182" s="155"/>
      <c r="K182" s="196"/>
    </row>
    <row r="183" spans="2:11" ht="15" customHeight="1" x14ac:dyDescent="0.3">
      <c r="B183" s="175"/>
      <c r="C183" s="155" t="s">
        <v>69</v>
      </c>
      <c r="D183" s="155"/>
      <c r="E183" s="155"/>
      <c r="F183" s="174" t="s">
        <v>538</v>
      </c>
      <c r="G183" s="155"/>
      <c r="H183" s="155" t="s">
        <v>609</v>
      </c>
      <c r="I183" s="155" t="s">
        <v>534</v>
      </c>
      <c r="J183" s="155">
        <v>50</v>
      </c>
      <c r="K183" s="196"/>
    </row>
    <row r="184" spans="2:11" ht="15" customHeight="1" x14ac:dyDescent="0.3">
      <c r="B184" s="175"/>
      <c r="C184" s="155" t="s">
        <v>610</v>
      </c>
      <c r="D184" s="155"/>
      <c r="E184" s="155"/>
      <c r="F184" s="174" t="s">
        <v>538</v>
      </c>
      <c r="G184" s="155"/>
      <c r="H184" s="155" t="s">
        <v>611</v>
      </c>
      <c r="I184" s="155" t="s">
        <v>612</v>
      </c>
      <c r="J184" s="155"/>
      <c r="K184" s="196"/>
    </row>
    <row r="185" spans="2:11" ht="15" customHeight="1" x14ac:dyDescent="0.3">
      <c r="B185" s="175"/>
      <c r="C185" s="155" t="s">
        <v>613</v>
      </c>
      <c r="D185" s="155"/>
      <c r="E185" s="155"/>
      <c r="F185" s="174" t="s">
        <v>538</v>
      </c>
      <c r="G185" s="155"/>
      <c r="H185" s="155" t="s">
        <v>614</v>
      </c>
      <c r="I185" s="155" t="s">
        <v>612</v>
      </c>
      <c r="J185" s="155"/>
      <c r="K185" s="196"/>
    </row>
    <row r="186" spans="2:11" ht="15" customHeight="1" x14ac:dyDescent="0.3">
      <c r="B186" s="175"/>
      <c r="C186" s="155" t="s">
        <v>615</v>
      </c>
      <c r="D186" s="155"/>
      <c r="E186" s="155"/>
      <c r="F186" s="174" t="s">
        <v>538</v>
      </c>
      <c r="G186" s="155"/>
      <c r="H186" s="155" t="s">
        <v>616</v>
      </c>
      <c r="I186" s="155" t="s">
        <v>612</v>
      </c>
      <c r="J186" s="155"/>
      <c r="K186" s="196"/>
    </row>
    <row r="187" spans="2:11" ht="15" customHeight="1" x14ac:dyDescent="0.3">
      <c r="B187" s="175"/>
      <c r="C187" s="208" t="s">
        <v>617</v>
      </c>
      <c r="D187" s="155"/>
      <c r="E187" s="155"/>
      <c r="F187" s="174" t="s">
        <v>538</v>
      </c>
      <c r="G187" s="155"/>
      <c r="H187" s="155" t="s">
        <v>618</v>
      </c>
      <c r="I187" s="155" t="s">
        <v>619</v>
      </c>
      <c r="J187" s="209" t="s">
        <v>620</v>
      </c>
      <c r="K187" s="196"/>
    </row>
    <row r="188" spans="2:11" ht="15" customHeight="1" x14ac:dyDescent="0.3">
      <c r="B188" s="175"/>
      <c r="C188" s="160" t="s">
        <v>33</v>
      </c>
      <c r="D188" s="155"/>
      <c r="E188" s="155"/>
      <c r="F188" s="174" t="s">
        <v>532</v>
      </c>
      <c r="G188" s="155"/>
      <c r="H188" s="152" t="s">
        <v>621</v>
      </c>
      <c r="I188" s="155" t="s">
        <v>622</v>
      </c>
      <c r="J188" s="155"/>
      <c r="K188" s="196"/>
    </row>
    <row r="189" spans="2:11" ht="15" customHeight="1" x14ac:dyDescent="0.3">
      <c r="B189" s="175"/>
      <c r="C189" s="160" t="s">
        <v>623</v>
      </c>
      <c r="D189" s="155"/>
      <c r="E189" s="155"/>
      <c r="F189" s="174" t="s">
        <v>532</v>
      </c>
      <c r="G189" s="155"/>
      <c r="H189" s="155" t="s">
        <v>624</v>
      </c>
      <c r="I189" s="155" t="s">
        <v>566</v>
      </c>
      <c r="J189" s="155"/>
      <c r="K189" s="196"/>
    </row>
    <row r="190" spans="2:11" ht="15" customHeight="1" x14ac:dyDescent="0.3">
      <c r="B190" s="175"/>
      <c r="C190" s="160" t="s">
        <v>625</v>
      </c>
      <c r="D190" s="155"/>
      <c r="E190" s="155"/>
      <c r="F190" s="174" t="s">
        <v>532</v>
      </c>
      <c r="G190" s="155"/>
      <c r="H190" s="155" t="s">
        <v>626</v>
      </c>
      <c r="I190" s="155" t="s">
        <v>566</v>
      </c>
      <c r="J190" s="155"/>
      <c r="K190" s="196"/>
    </row>
    <row r="191" spans="2:11" ht="15" customHeight="1" x14ac:dyDescent="0.3">
      <c r="B191" s="175"/>
      <c r="C191" s="160" t="s">
        <v>627</v>
      </c>
      <c r="D191" s="155"/>
      <c r="E191" s="155"/>
      <c r="F191" s="174" t="s">
        <v>538</v>
      </c>
      <c r="G191" s="155"/>
      <c r="H191" s="155" t="s">
        <v>628</v>
      </c>
      <c r="I191" s="155" t="s">
        <v>566</v>
      </c>
      <c r="J191" s="155"/>
      <c r="K191" s="196"/>
    </row>
    <row r="192" spans="2:11" ht="15" customHeight="1" x14ac:dyDescent="0.3">
      <c r="B192" s="202"/>
      <c r="C192" s="210"/>
      <c r="D192" s="184"/>
      <c r="E192" s="184"/>
      <c r="F192" s="184"/>
      <c r="G192" s="184"/>
      <c r="H192" s="184"/>
      <c r="I192" s="184"/>
      <c r="J192" s="184"/>
      <c r="K192" s="203"/>
    </row>
    <row r="193" spans="2:11" ht="18.75" customHeight="1" x14ac:dyDescent="0.3">
      <c r="B193" s="152"/>
      <c r="C193" s="155"/>
      <c r="D193" s="155"/>
      <c r="E193" s="155"/>
      <c r="F193" s="174"/>
      <c r="G193" s="155"/>
      <c r="H193" s="155"/>
      <c r="I193" s="155"/>
      <c r="J193" s="155"/>
      <c r="K193" s="152"/>
    </row>
    <row r="194" spans="2:11" ht="18.75" customHeight="1" x14ac:dyDescent="0.3">
      <c r="B194" s="152"/>
      <c r="C194" s="155"/>
      <c r="D194" s="155"/>
      <c r="E194" s="155"/>
      <c r="F194" s="174"/>
      <c r="G194" s="155"/>
      <c r="H194" s="155"/>
      <c r="I194" s="155"/>
      <c r="J194" s="155"/>
      <c r="K194" s="152"/>
    </row>
    <row r="195" spans="2:11" ht="18.75" customHeight="1" x14ac:dyDescent="0.3">
      <c r="B195" s="161"/>
      <c r="C195" s="161"/>
      <c r="D195" s="161"/>
      <c r="E195" s="161"/>
      <c r="F195" s="161"/>
      <c r="G195" s="161"/>
      <c r="H195" s="161"/>
      <c r="I195" s="161"/>
      <c r="J195" s="161"/>
      <c r="K195" s="161"/>
    </row>
    <row r="196" spans="2:11" x14ac:dyDescent="0.3">
      <c r="B196" s="142"/>
      <c r="C196" s="143"/>
      <c r="D196" s="143"/>
      <c r="E196" s="143"/>
      <c r="F196" s="143"/>
      <c r="G196" s="143"/>
      <c r="H196" s="143"/>
      <c r="I196" s="143"/>
      <c r="J196" s="143"/>
      <c r="K196" s="144"/>
    </row>
    <row r="197" spans="2:11" ht="22.2" x14ac:dyDescent="0.3">
      <c r="B197" s="146"/>
      <c r="C197" s="236" t="s">
        <v>629</v>
      </c>
      <c r="D197" s="236"/>
      <c r="E197" s="236"/>
      <c r="F197" s="236"/>
      <c r="G197" s="236"/>
      <c r="H197" s="236"/>
      <c r="I197" s="236"/>
      <c r="J197" s="236"/>
      <c r="K197" s="147"/>
    </row>
    <row r="198" spans="2:11" ht="25.5" customHeight="1" x14ac:dyDescent="0.3">
      <c r="B198" s="146"/>
      <c r="C198" s="211" t="s">
        <v>630</v>
      </c>
      <c r="D198" s="211"/>
      <c r="E198" s="211"/>
      <c r="F198" s="211" t="s">
        <v>631</v>
      </c>
      <c r="G198" s="212"/>
      <c r="H198" s="235" t="s">
        <v>632</v>
      </c>
      <c r="I198" s="235"/>
      <c r="J198" s="235"/>
      <c r="K198" s="147"/>
    </row>
    <row r="199" spans="2:11" ht="5.25" customHeight="1" x14ac:dyDescent="0.3">
      <c r="B199" s="175"/>
      <c r="C199" s="172"/>
      <c r="D199" s="172"/>
      <c r="E199" s="172"/>
      <c r="F199" s="172"/>
      <c r="G199" s="155"/>
      <c r="H199" s="172"/>
      <c r="I199" s="172"/>
      <c r="J199" s="172"/>
      <c r="K199" s="196"/>
    </row>
    <row r="200" spans="2:11" ht="15" customHeight="1" x14ac:dyDescent="0.3">
      <c r="B200" s="175"/>
      <c r="C200" s="155" t="s">
        <v>622</v>
      </c>
      <c r="D200" s="155"/>
      <c r="E200" s="155"/>
      <c r="F200" s="174" t="s">
        <v>34</v>
      </c>
      <c r="G200" s="155"/>
      <c r="H200" s="234" t="s">
        <v>633</v>
      </c>
      <c r="I200" s="234"/>
      <c r="J200" s="234"/>
      <c r="K200" s="196"/>
    </row>
    <row r="201" spans="2:11" ht="15" customHeight="1" x14ac:dyDescent="0.3">
      <c r="B201" s="175"/>
      <c r="C201" s="181"/>
      <c r="D201" s="155"/>
      <c r="E201" s="155"/>
      <c r="F201" s="174" t="s">
        <v>35</v>
      </c>
      <c r="G201" s="155"/>
      <c r="H201" s="234" t="s">
        <v>634</v>
      </c>
      <c r="I201" s="234"/>
      <c r="J201" s="234"/>
      <c r="K201" s="196"/>
    </row>
    <row r="202" spans="2:11" ht="15" customHeight="1" x14ac:dyDescent="0.3">
      <c r="B202" s="175"/>
      <c r="C202" s="181"/>
      <c r="D202" s="155"/>
      <c r="E202" s="155"/>
      <c r="F202" s="174" t="s">
        <v>38</v>
      </c>
      <c r="G202" s="155"/>
      <c r="H202" s="234" t="s">
        <v>635</v>
      </c>
      <c r="I202" s="234"/>
      <c r="J202" s="234"/>
      <c r="K202" s="196"/>
    </row>
    <row r="203" spans="2:11" ht="15" customHeight="1" x14ac:dyDescent="0.3">
      <c r="B203" s="175"/>
      <c r="C203" s="155"/>
      <c r="D203" s="155"/>
      <c r="E203" s="155"/>
      <c r="F203" s="174" t="s">
        <v>36</v>
      </c>
      <c r="G203" s="155"/>
      <c r="H203" s="234" t="s">
        <v>636</v>
      </c>
      <c r="I203" s="234"/>
      <c r="J203" s="234"/>
      <c r="K203" s="196"/>
    </row>
    <row r="204" spans="2:11" ht="15" customHeight="1" x14ac:dyDescent="0.3">
      <c r="B204" s="175"/>
      <c r="C204" s="155"/>
      <c r="D204" s="155"/>
      <c r="E204" s="155"/>
      <c r="F204" s="174" t="s">
        <v>37</v>
      </c>
      <c r="G204" s="155"/>
      <c r="H204" s="234" t="s">
        <v>637</v>
      </c>
      <c r="I204" s="234"/>
      <c r="J204" s="234"/>
      <c r="K204" s="196"/>
    </row>
    <row r="205" spans="2:11" ht="15" customHeight="1" x14ac:dyDescent="0.3">
      <c r="B205" s="175"/>
      <c r="C205" s="155"/>
      <c r="D205" s="155"/>
      <c r="E205" s="155"/>
      <c r="F205" s="174"/>
      <c r="G205" s="155"/>
      <c r="H205" s="155"/>
      <c r="I205" s="155"/>
      <c r="J205" s="155"/>
      <c r="K205" s="196"/>
    </row>
    <row r="206" spans="2:11" ht="15" customHeight="1" x14ac:dyDescent="0.3">
      <c r="B206" s="175"/>
      <c r="C206" s="155" t="s">
        <v>578</v>
      </c>
      <c r="D206" s="155"/>
      <c r="E206" s="155"/>
      <c r="F206" s="174" t="s">
        <v>49</v>
      </c>
      <c r="G206" s="155"/>
      <c r="H206" s="234" t="s">
        <v>638</v>
      </c>
      <c r="I206" s="234"/>
      <c r="J206" s="234"/>
      <c r="K206" s="196"/>
    </row>
    <row r="207" spans="2:11" ht="15" customHeight="1" x14ac:dyDescent="0.3">
      <c r="B207" s="175"/>
      <c r="C207" s="181"/>
      <c r="D207" s="155"/>
      <c r="E207" s="155"/>
      <c r="F207" s="174" t="s">
        <v>478</v>
      </c>
      <c r="G207" s="155"/>
      <c r="H207" s="234" t="s">
        <v>479</v>
      </c>
      <c r="I207" s="234"/>
      <c r="J207" s="234"/>
      <c r="K207" s="196"/>
    </row>
    <row r="208" spans="2:11" ht="15" customHeight="1" x14ac:dyDescent="0.3">
      <c r="B208" s="175"/>
      <c r="C208" s="155"/>
      <c r="D208" s="155"/>
      <c r="E208" s="155"/>
      <c r="F208" s="174" t="s">
        <v>476</v>
      </c>
      <c r="G208" s="155"/>
      <c r="H208" s="234" t="s">
        <v>639</v>
      </c>
      <c r="I208" s="234"/>
      <c r="J208" s="234"/>
      <c r="K208" s="196"/>
    </row>
    <row r="209" spans="2:11" ht="15" customHeight="1" x14ac:dyDescent="0.3">
      <c r="B209" s="213"/>
      <c r="C209" s="181"/>
      <c r="D209" s="181"/>
      <c r="E209" s="181"/>
      <c r="F209" s="174" t="s">
        <v>46</v>
      </c>
      <c r="G209" s="160"/>
      <c r="H209" s="233" t="s">
        <v>480</v>
      </c>
      <c r="I209" s="233"/>
      <c r="J209" s="233"/>
      <c r="K209" s="214"/>
    </row>
    <row r="210" spans="2:11" ht="15" customHeight="1" x14ac:dyDescent="0.3">
      <c r="B210" s="213"/>
      <c r="C210" s="181"/>
      <c r="D210" s="181"/>
      <c r="E210" s="181"/>
      <c r="F210" s="174" t="s">
        <v>454</v>
      </c>
      <c r="G210" s="160"/>
      <c r="H210" s="233" t="s">
        <v>640</v>
      </c>
      <c r="I210" s="233"/>
      <c r="J210" s="233"/>
      <c r="K210" s="214"/>
    </row>
    <row r="211" spans="2:11" ht="15" customHeight="1" x14ac:dyDescent="0.3">
      <c r="B211" s="213"/>
      <c r="C211" s="181"/>
      <c r="D211" s="181"/>
      <c r="E211" s="181"/>
      <c r="F211" s="215"/>
      <c r="G211" s="160"/>
      <c r="H211" s="216"/>
      <c r="I211" s="216"/>
      <c r="J211" s="216"/>
      <c r="K211" s="214"/>
    </row>
    <row r="212" spans="2:11" ht="15" customHeight="1" x14ac:dyDescent="0.3">
      <c r="B212" s="213"/>
      <c r="C212" s="155" t="s">
        <v>602</v>
      </c>
      <c r="D212" s="181"/>
      <c r="E212" s="181"/>
      <c r="F212" s="174">
        <v>1</v>
      </c>
      <c r="G212" s="160"/>
      <c r="H212" s="233" t="s">
        <v>641</v>
      </c>
      <c r="I212" s="233"/>
      <c r="J212" s="233"/>
      <c r="K212" s="214"/>
    </row>
    <row r="213" spans="2:11" ht="15" customHeight="1" x14ac:dyDescent="0.3">
      <c r="B213" s="213"/>
      <c r="C213" s="181"/>
      <c r="D213" s="181"/>
      <c r="E213" s="181"/>
      <c r="F213" s="174">
        <v>2</v>
      </c>
      <c r="G213" s="160"/>
      <c r="H213" s="233" t="s">
        <v>642</v>
      </c>
      <c r="I213" s="233"/>
      <c r="J213" s="233"/>
      <c r="K213" s="214"/>
    </row>
    <row r="214" spans="2:11" ht="15" customHeight="1" x14ac:dyDescent="0.3">
      <c r="B214" s="213"/>
      <c r="C214" s="181"/>
      <c r="D214" s="181"/>
      <c r="E214" s="181"/>
      <c r="F214" s="174">
        <v>3</v>
      </c>
      <c r="G214" s="160"/>
      <c r="H214" s="233" t="s">
        <v>643</v>
      </c>
      <c r="I214" s="233"/>
      <c r="J214" s="233"/>
      <c r="K214" s="214"/>
    </row>
    <row r="215" spans="2:11" ht="15" customHeight="1" x14ac:dyDescent="0.3">
      <c r="B215" s="213"/>
      <c r="C215" s="181"/>
      <c r="D215" s="181"/>
      <c r="E215" s="181"/>
      <c r="F215" s="174">
        <v>4</v>
      </c>
      <c r="G215" s="160"/>
      <c r="H215" s="233" t="s">
        <v>644</v>
      </c>
      <c r="I215" s="233"/>
      <c r="J215" s="233"/>
      <c r="K215" s="214"/>
    </row>
    <row r="216" spans="2:11" ht="12.75" customHeight="1" x14ac:dyDescent="0.3">
      <c r="B216" s="217"/>
      <c r="C216" s="218"/>
      <c r="D216" s="218"/>
      <c r="E216" s="218"/>
      <c r="F216" s="218"/>
      <c r="G216" s="218"/>
      <c r="H216" s="218"/>
      <c r="I216" s="218"/>
      <c r="J216" s="218"/>
      <c r="K216" s="219"/>
    </row>
  </sheetData>
  <sheetProtection algorithmName="SHA-512" hashValue="mM15dlMwEnsjm484rkGxo+xSXmtTW3apecC3TPjGdNTZqzkpsRBQ9bBr96AFxb32iL4r7N4EOBBTmp/mONqQOQ==" saltValue="1D/p2qBq036xayTXMKX30Q==" spinCount="100000" sheet="1" objects="1" scenarios="1" formatCells="0" formatColumns="0" formatRows="0" insertColumns="0" insertRows="0" insertHyperlinks="0" deleteColumns="0" deleteRows="0" sort="0" autoFilter="0" pivotTables="0"/>
  <mergeCells count="77"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  <mergeCell ref="C23:J23"/>
    <mergeCell ref="D25:J25"/>
    <mergeCell ref="C24:J24"/>
    <mergeCell ref="F18:J18"/>
    <mergeCell ref="F21:J21"/>
    <mergeCell ref="F19:J19"/>
    <mergeCell ref="F20:J20"/>
    <mergeCell ref="D31:J31"/>
    <mergeCell ref="D32:J32"/>
    <mergeCell ref="D29:J29"/>
    <mergeCell ref="D28:J28"/>
    <mergeCell ref="D26:J2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D59:J59"/>
    <mergeCell ref="D60:J60"/>
    <mergeCell ref="D63:J63"/>
    <mergeCell ref="D61:J61"/>
    <mergeCell ref="D58:J58"/>
    <mergeCell ref="D68:J68"/>
    <mergeCell ref="D66:J66"/>
    <mergeCell ref="D65:J65"/>
    <mergeCell ref="D67:J67"/>
    <mergeCell ref="D64:J64"/>
    <mergeCell ref="C163:J163"/>
    <mergeCell ref="C120:J120"/>
    <mergeCell ref="C145:J145"/>
    <mergeCell ref="C100:J100"/>
    <mergeCell ref="C73:J73"/>
    <mergeCell ref="H198:J198"/>
    <mergeCell ref="C197:J197"/>
    <mergeCell ref="H206:J206"/>
    <mergeCell ref="H204:J204"/>
    <mergeCell ref="H202:J202"/>
    <mergeCell ref="H200:J200"/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D.1.4.3 - Elektroinstalace</vt:lpstr>
      <vt:lpstr>Pokyny pro vyplnění</vt:lpstr>
      <vt:lpstr>'D.1.4.3 - Elektroinstalace'!Názvy_tisku</vt:lpstr>
      <vt:lpstr>'D.1.4.3 - Elektroinstalace'!Oblast_tisku</vt:lpstr>
      <vt:lpstr>'Pokyny pro vyplnění'!Oblast_tisku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Krčál</dc:creator>
  <cp:lastModifiedBy>Jan Fried</cp:lastModifiedBy>
  <dcterms:created xsi:type="dcterms:W3CDTF">2018-09-23T16:01:00Z</dcterms:created>
  <dcterms:modified xsi:type="dcterms:W3CDTF">2018-09-25T12:00:09Z</dcterms:modified>
</cp:coreProperties>
</file>